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750" activeTab="4"/>
  </bookViews>
  <sheets>
    <sheet name="Реестр РИССЗ" sheetId="2" r:id="rId1"/>
    <sheet name="Реестр аукионов, монопол" sheetId="3" r:id="rId2"/>
    <sheet name="Совокупный объем закупок" sheetId="4" r:id="rId3"/>
    <sheet name="Лист1" sheetId="5" r:id="rId4"/>
    <sheet name="Лист2" sheetId="6" r:id="rId5"/>
  </sheets>
  <definedNames>
    <definedName name="_xlnm._FilterDatabase" localSheetId="0" hidden="1">'Реестр РИССЗ'!$A$13:$J$45</definedName>
    <definedName name="_xlnm.Print_Area" localSheetId="1">'Реестр аукионов, монопол'!$A$1:$J$46</definedName>
    <definedName name="_xlnm.Print_Area" localSheetId="0">'Реестр РИССЗ'!$A$1:$J$106</definedName>
  </definedNames>
  <calcPr calcId="125725" calcOnSave="0"/>
</workbook>
</file>

<file path=xl/calcChain.xml><?xml version="1.0" encoding="utf-8"?>
<calcChain xmlns="http://schemas.openxmlformats.org/spreadsheetml/2006/main">
  <c r="L36" i="6"/>
  <c r="K36"/>
  <c r="K41"/>
  <c r="K40"/>
  <c r="J37"/>
  <c r="H36"/>
  <c r="J36"/>
  <c r="I36"/>
  <c r="K35"/>
  <c r="I35"/>
  <c r="H35"/>
  <c r="K34"/>
  <c r="K33"/>
  <c r="K32"/>
  <c r="L24"/>
  <c r="L17"/>
  <c r="L97" i="5"/>
  <c r="I97"/>
  <c r="I98" s="1"/>
  <c r="H97"/>
  <c r="L95" s="1"/>
  <c r="L77"/>
  <c r="L72"/>
  <c r="L61"/>
  <c r="I59"/>
  <c r="H59"/>
  <c r="N21" i="4"/>
  <c r="N17"/>
  <c r="H98" i="5" l="1"/>
  <c r="L100" s="1"/>
  <c r="L100" i="2"/>
  <c r="O17" i="4"/>
  <c r="L17"/>
  <c r="K32" i="3"/>
  <c r="K33"/>
  <c r="L97" i="2" l="1"/>
  <c r="H97"/>
  <c r="L95" s="1"/>
  <c r="H94"/>
  <c r="H91"/>
  <c r="H59"/>
  <c r="G17" i="4" l="1"/>
  <c r="L72" i="2"/>
  <c r="L77"/>
  <c r="L61"/>
  <c r="I17" i="4" l="1"/>
  <c r="L17" i="3"/>
  <c r="L24"/>
  <c r="M30" i="4"/>
  <c r="M29"/>
  <c r="K17" l="1"/>
  <c r="I35" i="3"/>
  <c r="M28" i="4" s="1"/>
  <c r="H35" i="3"/>
  <c r="I97" i="2" l="1"/>
  <c r="I59"/>
  <c r="I98" l="1"/>
  <c r="K35" i="3" s="1"/>
  <c r="E17" i="4"/>
  <c r="K34" i="3" l="1"/>
  <c r="D17" i="4" l="1"/>
  <c r="H98" i="2"/>
  <c r="M17" i="4" l="1"/>
  <c r="M27" s="1"/>
  <c r="N23"/>
  <c r="D25"/>
  <c r="D21"/>
  <c r="D23" s="1"/>
  <c r="P17"/>
  <c r="P21" s="1"/>
  <c r="O21" l="1"/>
  <c r="M26"/>
  <c r="E25"/>
  <c r="E21"/>
  <c r="E23" s="1"/>
</calcChain>
</file>

<file path=xl/comments1.xml><?xml version="1.0" encoding="utf-8"?>
<comments xmlns="http://schemas.openxmlformats.org/spreadsheetml/2006/main">
  <authors>
    <author>Автор</author>
  </authors>
  <commentList>
    <comment ref="H6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увеличение услуг сумма=358 794,00 сумма расторжения 349308,00</t>
        </r>
      </text>
    </commen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расторжение 15.03.24г. Сумма 15367,80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H6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увеличение услуг сумма=358 794,00 сумма расторжения 349308,00</t>
        </r>
      </text>
    </commen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расторжение 15.03.24г. Сумма 15367,80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<sst xmlns="http://schemas.openxmlformats.org/spreadsheetml/2006/main" count="1099" uniqueCount="417">
  <si>
    <t>№ п/п</t>
  </si>
  <si>
    <t>Краткое наименование закупки (предмет контракта)</t>
  </si>
  <si>
    <t>Наименование заказчика</t>
  </si>
  <si>
    <t>Отчетный период (нарастающим итогом)</t>
  </si>
  <si>
    <t>(краткое наименование)</t>
  </si>
  <si>
    <t xml:space="preserve">(например: январь-март 2023 года, январь- июнь 2023 года) </t>
  </si>
  <si>
    <t>Наименование поставщика, подрядчика, исполнителя</t>
  </si>
  <si>
    <t>ИНН поставщика, подрядчика, исполнителя</t>
  </si>
  <si>
    <t>Цена контракта,
 руб.</t>
  </si>
  <si>
    <t>Дата, 
№ контракта 
(дд.мм.гг, №)</t>
  </si>
  <si>
    <t>Итого:</t>
  </si>
  <si>
    <t>Реестровый номер контракта</t>
  </si>
  <si>
    <t>Срок действия контракта (с…по….)</t>
  </si>
  <si>
    <t>Цена контракта на дату заключения,
 руб.</t>
  </si>
  <si>
    <t>Цена контракта по факту исполнения,
 руб.</t>
  </si>
  <si>
    <t>Статус контракта в ЕИС (закрыт, на исполнении)</t>
  </si>
  <si>
    <t>Место нахождения поставщика, подрядчика, исполнителя</t>
  </si>
  <si>
    <t>Примечание: в данном отчете указываются контракты, заключенные путем проведения аукциона, а также прямые контракты, заключенные с монополистами: коммуналка, учебники, взносы в арендуемом помещении и пр.</t>
  </si>
  <si>
    <t>Совокупный годовой объем закупок на отчетный год, руб.</t>
  </si>
  <si>
    <t>Пункт 4 часть 1статьи 93</t>
  </si>
  <si>
    <t>Пункт 5 часть 1статьи 93</t>
  </si>
  <si>
    <t>Всего закупок:</t>
  </si>
  <si>
    <t>п.4 ч.1ст.93, руб.</t>
  </si>
  <si>
    <t>п.5 ч.1ст.93, руб.</t>
  </si>
  <si>
    <t>п.1 ч.1ст.93, руб.</t>
  </si>
  <si>
    <t>п.8 ч.1ст.93, руб.</t>
  </si>
  <si>
    <t>п.14 ч.1ст.93, руб.</t>
  </si>
  <si>
    <t>п.29 ч.1ст.93, руб.</t>
  </si>
  <si>
    <t>Объем закупок, осуществленных в соответствии с :</t>
  </si>
  <si>
    <t>без ограничений</t>
  </si>
  <si>
    <t>прямые контракты, руб.</t>
  </si>
  <si>
    <t>аукционные контракты, руб.</t>
  </si>
  <si>
    <t>Способ закупки</t>
  </si>
  <si>
    <t>электронный аукцион, руб.</t>
  </si>
  <si>
    <t>Общий объем совершенных закупок, руб.</t>
  </si>
  <si>
    <t>Исполнение</t>
  </si>
  <si>
    <t>Отношение к цели</t>
  </si>
  <si>
    <t>Ограничение</t>
  </si>
  <si>
    <t>Результат закупок</t>
  </si>
  <si>
    <t>Объем исполненных закупок, указанный ОО в реестре ЕИС</t>
  </si>
  <si>
    <t>Объем закупок, указанный ОО в реестре ЕИС</t>
  </si>
  <si>
    <t>Объем закупок по п.4, указанных в реестре РИССЗ</t>
  </si>
  <si>
    <t>Объем закупок по п.5, указанных в реестре РИССЗ</t>
  </si>
  <si>
    <t>Объем закупок за исключением пунктов 4 и 5</t>
  </si>
  <si>
    <t>п.11 ч.1ст.93, руб.</t>
  </si>
  <si>
    <t>12=3+…11</t>
  </si>
  <si>
    <t>15=11</t>
  </si>
  <si>
    <t>14=12-15-13</t>
  </si>
  <si>
    <t>п.22 ч.1ст.93, руб.</t>
  </si>
  <si>
    <t>ПРИЛОЖЕНИЕ 1</t>
  </si>
  <si>
    <t>(подпись)</t>
  </si>
  <si>
    <t>(расшифровка подписи)</t>
  </si>
  <si>
    <t>(расшифровка подписи, тел.)</t>
  </si>
  <si>
    <t>ПРИЛОЖЕНИЕ 2</t>
  </si>
  <si>
    <t>ПРИЛОЖЕНИЕ 3</t>
  </si>
  <si>
    <t>Анализ соответствия осуществленных закупок нормам № 44-ФЗ</t>
  </si>
  <si>
    <t>Реестр контрактов, заключенных конкурентным способом, с монополистами, размещенных 
в Единой Информационной Системе Закупок (ЕИСЗ)</t>
  </si>
  <si>
    <t>Реестр контрактов, размещенных в
 Региональной Информационной Системе Закупок Краснодарского края (РИСЗ КК)</t>
  </si>
  <si>
    <t>10% от совокупного годового объема, но не более 2,0 млн.руб.</t>
  </si>
  <si>
    <t>50% от совокупного годового объема, но не более 5,0 млн.руб.</t>
  </si>
  <si>
    <t>Директор</t>
  </si>
  <si>
    <t>Исполнитель: экономист</t>
  </si>
  <si>
    <t>на исполнении</t>
  </si>
  <si>
    <t>ТО системы видеонаблюдения</t>
  </si>
  <si>
    <t>ООО "ЮгСпецМонтаж"</t>
  </si>
  <si>
    <t>ООО "Универсал"</t>
  </si>
  <si>
    <t>ООО "ВСК"</t>
  </si>
  <si>
    <t>к распоряжению начальника 
управления образованием 
администрации муниципального 
образования Ейский район 
от 25.01.2023 года № 35</t>
  </si>
  <si>
    <t>МБОУСОШ № 7 им. историка, профессора Н.И. Павленко г. Ейска МО Ейский район</t>
  </si>
  <si>
    <t>О.В. Лысенко</t>
  </si>
  <si>
    <t>И.С. Никонова 4-53-50</t>
  </si>
  <si>
    <t>Дата контракта</t>
  </si>
  <si>
    <t>охрана с применением  системы видеонаблюдения</t>
  </si>
  <si>
    <t>ЧОП "ПантераЮг"</t>
  </si>
  <si>
    <t>г. Ейск ул. Мичурина, д. 20</t>
  </si>
  <si>
    <t>3121-ОС</t>
  </si>
  <si>
    <t>охрана с помощью средств тревожной сигнализации</t>
  </si>
  <si>
    <t>ОВО по Ейскому району филиал ФГКУ УВО ВНГ по Краснодарскому краю</t>
  </si>
  <si>
    <t>г. Ейск, ул. Герцена,
12</t>
  </si>
  <si>
    <t>техническое обслуживание системы мониторинга противопожарной защиты</t>
  </si>
  <si>
    <t>город Ейск, ул. Б.Хмельницкого, д.228</t>
  </si>
  <si>
    <t>связь внутренняя (город)</t>
  </si>
  <si>
    <t>ПАО Ростелеком</t>
  </si>
  <si>
    <t>город Санкт-Петербург</t>
  </si>
  <si>
    <t>г. Ейск,
ул. Мичурина,  д. 4, литера К, офис 4</t>
  </si>
  <si>
    <t>проверка теплосчетчиков</t>
  </si>
  <si>
    <t>ООО "Энергия М"</t>
  </si>
  <si>
    <t>г. Ейск, ул. Красная 74/7</t>
  </si>
  <si>
    <t xml:space="preserve">ТО электрооборудования </t>
  </si>
  <si>
    <t xml:space="preserve">г Ейск, ул Мира, д. 121, помещ. 48
</t>
  </si>
  <si>
    <t>экология</t>
  </si>
  <si>
    <t>ООО "КЭЦ"</t>
  </si>
  <si>
    <t>г.Краснодар ул. Репина 28</t>
  </si>
  <si>
    <t>питание инвалиды</t>
  </si>
  <si>
    <t>приготовление пищи</t>
  </si>
  <si>
    <t>охрана объекта</t>
  </si>
  <si>
    <t xml:space="preserve">техническое обслуживанию систем обеспечения пожарной безопасности </t>
  </si>
  <si>
    <t>МБОУ СОШ № 7 им. историка, профессора Н.И. Павленко г. Ейска МО Ейский район</t>
  </si>
  <si>
    <t>г. Краснодар пер. Переправвнй 13 офис 110/ г. Ейск ул. Б.Хмельницкого 86</t>
  </si>
  <si>
    <t>Краснодарский край, г. Ейск, ул. Мичурина, д.10</t>
  </si>
  <si>
    <t xml:space="preserve">Краснодарский край 
ст. Ленинградская  ул. Набережная 62
</t>
  </si>
  <si>
    <t>г. Москва ул. Краснопролетарская, д. 16</t>
  </si>
  <si>
    <t>115035, г.Москва, Овчинниковская наб. д.20, стр.2</t>
  </si>
  <si>
    <t>с 25.09.2023 до 30.06.2024</t>
  </si>
  <si>
    <t>3230602098523000012 .</t>
  </si>
  <si>
    <t>230/7ОК от 25.09.2023г.</t>
  </si>
  <si>
    <t>г.Ейск, ул. Армавирская 45/2, офис 19</t>
  </si>
  <si>
    <t>МБОУ СОШ  № 7 им. историка, профессора Н.И. Павленко г. Ейска МО Ейский район</t>
  </si>
  <si>
    <t>г. Ейск ул. Энгельса 158/3 офис 34</t>
  </si>
  <si>
    <t>И.С. Никонова</t>
  </si>
  <si>
    <t xml:space="preserve">цена факт оплаты </t>
  </si>
  <si>
    <t>10.01.2024г.</t>
  </si>
  <si>
    <t>ОБРС-042/01-24</t>
  </si>
  <si>
    <t>ТО тревожной  сигнализации</t>
  </si>
  <si>
    <t>ООО "Антей"</t>
  </si>
  <si>
    <t>29/2024 ТО-К</t>
  </si>
  <si>
    <t>09.01.2024г.</t>
  </si>
  <si>
    <t xml:space="preserve">ООО "Согласие СКБ" </t>
  </si>
  <si>
    <t>ТО-ВН-21/24</t>
  </si>
  <si>
    <t>услуги по ремонту и установке домофона</t>
  </si>
  <si>
    <t>МПС 330/02-24</t>
  </si>
  <si>
    <t>ТО домофона</t>
  </si>
  <si>
    <t>ОБ-320/01-24</t>
  </si>
  <si>
    <t xml:space="preserve">ТО оповещание и управление эвакуацией </t>
  </si>
  <si>
    <t>ОБО-365/02-24</t>
  </si>
  <si>
    <t xml:space="preserve">Услуги по установке прибора учета на воду </t>
  </si>
  <si>
    <t>ООО "Тулпар"</t>
  </si>
  <si>
    <t>г.Ейск ул. Армавирская 235</t>
  </si>
  <si>
    <t>ТР-02/02-24</t>
  </si>
  <si>
    <t xml:space="preserve">
№ контракта 
</t>
  </si>
  <si>
    <t>ООО "ЧОП "Пластуны Ейск"</t>
  </si>
  <si>
    <t>05/охр-24</t>
  </si>
  <si>
    <t>09И-24</t>
  </si>
  <si>
    <t>06УПП-24</t>
  </si>
  <si>
    <t>мобильный автогородок</t>
  </si>
  <si>
    <t>ООО "Красивые стенды"</t>
  </si>
  <si>
    <t>г. Красноярск ул. Калинина 63г. Стр.3 помещ.6</t>
  </si>
  <si>
    <t>7267133-РТС</t>
  </si>
  <si>
    <t>16И-24</t>
  </si>
  <si>
    <t>232010000305 от 11.01.2024г.</t>
  </si>
  <si>
    <t>с 01.01.2024г. до 31.01.2025г.</t>
  </si>
  <si>
    <t>3230602098524000001.</t>
  </si>
  <si>
    <t>3230602098524000004.</t>
  </si>
  <si>
    <t>с 01.01.2024г. до 31.12.2024г.</t>
  </si>
  <si>
    <t>1242/2024-ХВК от 29.01.2024г.</t>
  </si>
  <si>
    <t>243 от 23.01.2024г.</t>
  </si>
  <si>
    <t>с 01.01.2024г. до 30.06.2024г.</t>
  </si>
  <si>
    <t>3230602098524000003.</t>
  </si>
  <si>
    <t>3230602098524000002.</t>
  </si>
  <si>
    <t>249 от 12.01.2024г.</t>
  </si>
  <si>
    <t>01.01.2024г. до 31.05.2024г.</t>
  </si>
  <si>
    <t>3230602098524000007.</t>
  </si>
  <si>
    <t xml:space="preserve">А0100594 от 07.03.2024г. </t>
  </si>
  <si>
    <t xml:space="preserve">с 07.03.2024г. до 31.12.2024г. </t>
  </si>
  <si>
    <t>3230602098524000006.</t>
  </si>
  <si>
    <t>А0111228 от 11.03.2024г.</t>
  </si>
  <si>
    <t xml:space="preserve">с 11.03.2024г. до 31.12.2024г. </t>
  </si>
  <si>
    <t>3230602098524000005.</t>
  </si>
  <si>
    <t>А0098970 от 05.03.2024г.</t>
  </si>
  <si>
    <t xml:space="preserve">с 05.03.2024г. до 31.12.2024г. </t>
  </si>
  <si>
    <t>Поставка товара для ЕГ, (ГИА)</t>
  </si>
  <si>
    <t>ИП Татаренко И.М.</t>
  </si>
  <si>
    <t>Краснодарский
край, Тимашевский район, ст. Медведовская,
ул. Московская, 57</t>
  </si>
  <si>
    <t>7451145-РТС</t>
  </si>
  <si>
    <t>п.5 ч.1 ст.93 (ЗМО)</t>
  </si>
  <si>
    <t>Примечание</t>
  </si>
  <si>
    <t>ЗМО</t>
  </si>
  <si>
    <t>город Краснодар, ул. Им. Каляева, д.196</t>
  </si>
  <si>
    <t>Производственный контроль</t>
  </si>
  <si>
    <t xml:space="preserve">ФБУЗ "ЦГиЭ КК" </t>
  </si>
  <si>
    <t>г. Ейск ул. К.Либнехта 285</t>
  </si>
  <si>
    <t>п.4 ч.1 ст.94</t>
  </si>
  <si>
    <r>
      <t xml:space="preserve">контракты, заключенные по пунктам 4 и 5 части 1 статьи 93 через электронный магазин, руб. </t>
    </r>
    <r>
      <rPr>
        <i/>
        <sz val="10"/>
        <color theme="1"/>
        <rFont val="Times New Roman"/>
        <family val="1"/>
        <charset val="204"/>
      </rPr>
      <t>(распоряжение губернатора от 28.09.18 
№ 255-р - не менее 65% )</t>
    </r>
  </si>
  <si>
    <t>исполнен</t>
  </si>
  <si>
    <t>24У/24 от 03.04.2024г.</t>
  </si>
  <si>
    <t xml:space="preserve">г. Краснодар,  ул.им.Володарского, 6
</t>
  </si>
  <si>
    <t>с 03.04.2024г. До 31.12.2024г.</t>
  </si>
  <si>
    <t>3230602098524000008 .</t>
  </si>
  <si>
    <t>7469642-РТС</t>
  </si>
  <si>
    <t>Поставка товара (шкаф телекоммуникационный)</t>
  </si>
  <si>
    <t>ИП Куратова А.М.</t>
  </si>
  <si>
    <t>230608584019.</t>
  </si>
  <si>
    <t>г.Ейск г, Александровский пер, дом 4, квартира 1</t>
  </si>
  <si>
    <t>К104358/24</t>
  </si>
  <si>
    <t>Программа Контур Экстерн (для б/л)</t>
  </si>
  <si>
    <t>АО  "ПФ" "СКБ Контур"</t>
  </si>
  <si>
    <t>Екатеринбург,  ул. Народной  Воли, l9a</t>
  </si>
  <si>
    <t>26/УПД</t>
  </si>
  <si>
    <t>Поставка учебной докуметации</t>
  </si>
  <si>
    <t>ООО "Краснодарский учколлектор"</t>
  </si>
  <si>
    <t xml:space="preserve"> г.Краснодар  ул.им.Володарского,  6</t>
  </si>
  <si>
    <t xml:space="preserve">7521251-РТС  </t>
  </si>
  <si>
    <t>Поставка товара (бумага)</t>
  </si>
  <si>
    <t>ИП Гришаев С.С.</t>
  </si>
  <si>
    <t>236103778246.</t>
  </si>
  <si>
    <t>г. Ейск ул. Повстанческая 117</t>
  </si>
  <si>
    <t>Поставка товара (катриджи, тонеры)</t>
  </si>
  <si>
    <t>ИП Тарала И.Г.</t>
  </si>
  <si>
    <t>230б00003569.</t>
  </si>
  <si>
    <t>г. Ейск ул. Рабочая 1</t>
  </si>
  <si>
    <t>УТ-94</t>
  </si>
  <si>
    <t>ИП Заливадняя  Е.Н.</t>
  </si>
  <si>
    <t xml:space="preserve">г Ейск ул. Пушкипа71/1.,пом.22,  </t>
  </si>
  <si>
    <t>Оказание  услуг по проведенпю санитарно-эпидемиологической  обработки (дератизация  и дезинсекция)</t>
  </si>
  <si>
    <t xml:space="preserve">Повышение квалификации </t>
  </si>
  <si>
    <t>ГБОУ ИРО Краснодарского  края</t>
  </si>
  <si>
    <t>г. Краснодар,
ул. Сормовская,  167</t>
  </si>
  <si>
    <t>2312062743.</t>
  </si>
  <si>
    <t>230600277672.</t>
  </si>
  <si>
    <t>48ОХР/2024</t>
  </si>
  <si>
    <t>Пост охраны на лагерь и ОГЭ,ГИА</t>
  </si>
  <si>
    <t>ООО «ЧОП « Пластуны Ейск»</t>
  </si>
  <si>
    <t>ОБ-116/01-24</t>
  </si>
  <si>
    <t>20УПП-24</t>
  </si>
  <si>
    <t>7583164-РТС</t>
  </si>
  <si>
    <t>ИП Колотовкина М.Д.</t>
  </si>
  <si>
    <t>700202594155.</t>
  </si>
  <si>
    <t xml:space="preserve">г. Краснодар ул. Сорока А.М. д.7 кв.135 </t>
  </si>
  <si>
    <t>Поставка аттестатов</t>
  </si>
  <si>
    <t>ООО "ББС"</t>
  </si>
  <si>
    <t>Московская обл. г. Серпухов ул. Сольца 1Б</t>
  </si>
  <si>
    <t>48ЛДП/2024</t>
  </si>
  <si>
    <t>Питание лагерь</t>
  </si>
  <si>
    <t>ИП Еремина Е.А.</t>
  </si>
  <si>
    <t>645117905161.</t>
  </si>
  <si>
    <t>Саратовская  область,  г.Саратов, ул. 3 Кавказский  тупик, дом 3 кв.17</t>
  </si>
  <si>
    <t>Поставка товара (краска)</t>
  </si>
  <si>
    <t>ИП Оленко Е.А.</t>
  </si>
  <si>
    <t>230600874848.</t>
  </si>
  <si>
    <t>г.Ейск ул.Коммунистическая 57</t>
  </si>
  <si>
    <t>7770713-РТС</t>
  </si>
  <si>
    <t>Подготовка системы отопления зданий к зимней эксплуатации</t>
  </si>
  <si>
    <t>ООО "Кубань эксплуатация"</t>
  </si>
  <si>
    <t>Краснодарский край, Ленинградский район, ст. Ленинградская, ул. Ленина, 251-А, помещение 1-14; 15/2</t>
  </si>
  <si>
    <t>56/ОП/2024</t>
  </si>
  <si>
    <t>Текущий ремонт водонагревателя</t>
  </si>
  <si>
    <t>ИП Мищенко А.С.</t>
  </si>
  <si>
    <t>230604835511.</t>
  </si>
  <si>
    <t>Краснодарский край г. Ейск пос. Широчанка ул. Комарова 45</t>
  </si>
  <si>
    <t>ТР-3/2024</t>
  </si>
  <si>
    <t>38ТП/24</t>
  </si>
  <si>
    <t>Красноларский край,
Выселковский  район,  ст.Выселки,
ул.Урожайная,20</t>
  </si>
  <si>
    <t>2362000654.</t>
  </si>
  <si>
    <t>КДЮОО "Азбука туризма"</t>
  </si>
  <si>
    <t>Тематический поход "Казачья застава"</t>
  </si>
  <si>
    <t>71/24</t>
  </si>
  <si>
    <t>19.08.2024г</t>
  </si>
  <si>
    <t>ООО "Альфа"</t>
  </si>
  <si>
    <t>г. Ейск ул. Карла Либкнехта 1 офис 24</t>
  </si>
  <si>
    <t>Поставка товара (ЕГЭ) канц.тов.</t>
  </si>
  <si>
    <t>77ОХР/24</t>
  </si>
  <si>
    <t>7948874-РТС</t>
  </si>
  <si>
    <t>ООО «МЕДИЦИНСКИЕ РАСХОДНИКИ»</t>
  </si>
  <si>
    <t>143080, Московская область, г.о. Одинцовский, д. Солманово</t>
  </si>
  <si>
    <t>5032378644.</t>
  </si>
  <si>
    <t>Поставка товара (аптечки)</t>
  </si>
  <si>
    <t>40/24</t>
  </si>
  <si>
    <t>Ремонт установки оборудования (кнопка)</t>
  </si>
  <si>
    <t>82ОХР/2024</t>
  </si>
  <si>
    <t>охрана объекта на выборы</t>
  </si>
  <si>
    <t>неисключительного права использования программы для ЭВМ «Куб CMS» в режиме «Управление сайтом онлайн», (школьный сайт)</t>
  </si>
  <si>
    <t>ИП Архангельский А.А.</t>
  </si>
  <si>
    <t>Краснодарский край, Павловский район, ст. Павловская, ул.Пушкина 263/24</t>
  </si>
  <si>
    <t>7816323-РТС</t>
  </si>
  <si>
    <t>ООО «ИНВЕКО»</t>
  </si>
  <si>
    <t xml:space="preserve">350015; г. Краснодар, ул. Путевая, д.1 оф. 404 </t>
  </si>
  <si>
    <t>Поставка товара (линолиум и др.)</t>
  </si>
  <si>
    <t>58/24</t>
  </si>
  <si>
    <t>56И-24</t>
  </si>
  <si>
    <t>услуги школьной столовой</t>
  </si>
  <si>
    <t>г.Ейск, ул. Армавирская 45/2, офис 20</t>
  </si>
  <si>
    <t>74МН/24</t>
  </si>
  <si>
    <t>услуги школьной столовой (инв)</t>
  </si>
  <si>
    <t>г.Ейск, ул. Армавирская 45/2, офис 21</t>
  </si>
  <si>
    <t>услуги школьной столовой (мног)</t>
  </si>
  <si>
    <t>г.Ейск, ул. Армавирская 45/2, офис 22</t>
  </si>
  <si>
    <t>услуги школьной столовой (част.СВО)</t>
  </si>
  <si>
    <t>289/7ЭА от 10.09.2024г.</t>
  </si>
  <si>
    <t>260703530284.</t>
  </si>
  <si>
    <t>356140, Ставропольский край, Г. ИЗОБИЛЬ-НЫЙ, УЛ. ЗАПАДНАЯ, Д. 134А</t>
  </si>
  <si>
    <t>с 10.09.2024 до 30.11.2024г.</t>
  </si>
  <si>
    <t>290/7ЭА от 11.09.2024г.</t>
  </si>
  <si>
    <t>с 11.09.2024 до 30.11.2024г.</t>
  </si>
  <si>
    <t>с 10.09.2024г.до 02.07.2025г.</t>
  </si>
  <si>
    <t>284/7ОК от 10.09.2024г.</t>
  </si>
  <si>
    <t>292/7ЭА от 13.09.2024г.</t>
  </si>
  <si>
    <t>235207830509.</t>
  </si>
  <si>
    <t>Краснодарский край, Г. КРАСНОДАР, УЛ. ИМ. АЙВАЗОВСКОГО, Д. 116, К. 1, КВ. 246</t>
  </si>
  <si>
    <t>с 13.09.2024г. до 28.10.2024г.</t>
  </si>
  <si>
    <t>164505554658 .</t>
  </si>
  <si>
    <t>Республика Татарстан, Высокогорский район, тер. СНТ №2 по КОМЗ д. 332</t>
  </si>
  <si>
    <t>295/7ЭА от 30.09.2024г.</t>
  </si>
  <si>
    <t>с 30.09.2024г. До 15.11.2024г.</t>
  </si>
  <si>
    <t>3230602098524000009 .</t>
  </si>
  <si>
    <t>3230602098524000010 .</t>
  </si>
  <si>
    <t>3230602098524000011 .</t>
  </si>
  <si>
    <t>3230602098524000012 .</t>
  </si>
  <si>
    <t>3230602098524000013 .</t>
  </si>
  <si>
    <t>корректировка ошибок</t>
  </si>
  <si>
    <t>январь-декабрь 2024 года</t>
  </si>
  <si>
    <t>8050834-РТС</t>
  </si>
  <si>
    <t>ИП Беликов А.А.</t>
  </si>
  <si>
    <t>поставка товара (дез.средства)</t>
  </si>
  <si>
    <t>615520705111.</t>
  </si>
  <si>
    <t>Ростовская обл., г. Шахты, тер. Артемовец, 23/34,</t>
  </si>
  <si>
    <t>поставка товара (бумага)</t>
  </si>
  <si>
    <t>8077210-РТС</t>
  </si>
  <si>
    <t>ООО «ЭНЕРГОПРОМ»</t>
  </si>
  <si>
    <t>поставка товара (электрика)</t>
  </si>
  <si>
    <t>2311150764.</t>
  </si>
  <si>
    <t xml:space="preserve">г. Краснодар,
 ул. Тополиная, д. 8 офис 12
</t>
  </si>
  <si>
    <t>8090457-РТС</t>
  </si>
  <si>
    <t xml:space="preserve">Сертификат на оказание услуг по технической поддержке ПО ViPNetClient </t>
  </si>
  <si>
    <t>АО «КАЛУГА АСТРАЛ»</t>
  </si>
  <si>
    <t>г. Калуга, пер. Теренинский, д. 6</t>
  </si>
  <si>
    <t>23ПД/1501-КА</t>
  </si>
  <si>
    <t>поставка товара по ОБЖ (хам.разв.приборы)</t>
  </si>
  <si>
    <t>231223512129</t>
  </si>
  <si>
    <t>ИП Майер Р.Р.</t>
  </si>
  <si>
    <t>г. Краснодар, ул. Уральская, 111/1</t>
  </si>
  <si>
    <t>285/7</t>
  </si>
  <si>
    <t>поставка товара (стойка для лаб.по физике)</t>
  </si>
  <si>
    <t xml:space="preserve">165120595335 </t>
  </si>
  <si>
    <t>ИП Харисов М.К.</t>
  </si>
  <si>
    <t>Республика Татарстан, Казань, улица Рихарда Зорге, 28, а/я 458</t>
  </si>
  <si>
    <t>82/2024</t>
  </si>
  <si>
    <t>поставка товара по ОБЖ (мед.товары)</t>
  </si>
  <si>
    <t>поставка товара (ХОЗ.ТОВАРЫ)</t>
  </si>
  <si>
    <t>ООО «ЦТО»</t>
  </si>
  <si>
    <t>г. Москва, вн.тер.г. МО Басманный, пер Аптекарский, д. 4, стр. 4, этаж 1, помещ./ком. III/№3</t>
  </si>
  <si>
    <t>8080608-РТС</t>
  </si>
  <si>
    <t>мед осмотр МБ</t>
  </si>
  <si>
    <t>ГБУЗ «Ейская ЦРБ» МЗ КК</t>
  </si>
  <si>
    <t>г. Ейск, ул. Энгельса, д. 145.</t>
  </si>
  <si>
    <t>мед осмотр КБ</t>
  </si>
  <si>
    <t>89/24</t>
  </si>
  <si>
    <t>8181826-РТС</t>
  </si>
  <si>
    <t>поставка товара (для ОГЭ.ГИА  лаб.по физике)</t>
  </si>
  <si>
    <t>ООО "Руссамбо"</t>
  </si>
  <si>
    <t>поставка товара (ковер борцовский для самбо)</t>
  </si>
  <si>
    <t>г. Димитровград, пр-кт Димитрова зд. 8А офис 108</t>
  </si>
  <si>
    <t>8183644-РТС</t>
  </si>
  <si>
    <t>8205531-РТС</t>
  </si>
  <si>
    <t>поставка товара (хоз.товары)</t>
  </si>
  <si>
    <t>ООО "Система"</t>
  </si>
  <si>
    <t>2311254072</t>
  </si>
  <si>
    <t>г. Краснодар, ул. Просторная, дом 11, помещение 5</t>
  </si>
  <si>
    <t>249 от 09.10.2024г.</t>
  </si>
  <si>
    <t>с 01.10.2024г. до 31.12.2024г.</t>
  </si>
  <si>
    <t>3230602098524000014 </t>
  </si>
  <si>
    <t>305/7ЭА от 07.10.2024г.</t>
  </si>
  <si>
    <t>761107553134 .</t>
  </si>
  <si>
    <t>152470, ЯРОСЛАВСКАЯ ОБЛАСТЬ, Г. ЛЮБИМ, Любим, УЛ. ЗАОВРАЖНАЯ, Д. 9,</t>
  </si>
  <si>
    <t>с 07.10.2024г до 28.11.2024г.</t>
  </si>
  <si>
    <t>3230602098524000015.</t>
  </si>
  <si>
    <t>3230602098524000016.</t>
  </si>
  <si>
    <t>309/7ЭА от 14.10.2024г.</t>
  </si>
  <si>
    <t>350911, КРАСНОДАРСКИЙ КРАЙ, г.о. ГОРОД КРАСНОДАР, Г КРАСНОДАР, УЛ ТРАМВАЙНАЯ, Д. 17А</t>
  </si>
  <si>
    <t>с 14.10.2024г.до 26.12.2024г.</t>
  </si>
  <si>
    <t>январь- декабрь  2024 года</t>
  </si>
  <si>
    <t>8211779-РТС</t>
  </si>
  <si>
    <t>291/7</t>
  </si>
  <si>
    <t>ООО «Медтехсервис»</t>
  </si>
  <si>
    <t>2306017686</t>
  </si>
  <si>
    <t xml:space="preserve">город Ейск, ул Седина, д. 53/16 </t>
  </si>
  <si>
    <t>ООО «ТД «Феникс»</t>
  </si>
  <si>
    <t>поставка товара (канц.товары)</t>
  </si>
  <si>
    <t>2361009238</t>
  </si>
  <si>
    <t>г. Ейск ул. Герцена д.2А офис 6.</t>
  </si>
  <si>
    <t>8311532-РТС</t>
  </si>
  <si>
    <t>140865134602</t>
  </si>
  <si>
    <t>Краснодарский край, ст. Каневская ул. Горького 80 кв.5</t>
  </si>
  <si>
    <t>поставка товара (жесткий диск)</t>
  </si>
  <si>
    <t>ИП Герасимова Е.Ю.</t>
  </si>
  <si>
    <t>ЦБ-31</t>
  </si>
  <si>
    <t>230608798420</t>
  </si>
  <si>
    <t>г. Ейск ул. Красная 43 кв.26</t>
  </si>
  <si>
    <t>ИП Чернышова И.Ю.</t>
  </si>
  <si>
    <t>г. Ейск ул. Красная 43 кв.27</t>
  </si>
  <si>
    <t>ЦБ-39</t>
  </si>
  <si>
    <t>8223223-РТС</t>
  </si>
  <si>
    <t>поставка товара (канц.)</t>
  </si>
  <si>
    <t>ООО Меркурий</t>
  </si>
  <si>
    <t>2361015954</t>
  </si>
  <si>
    <t>г. Ейск ул. Мичурина 25/10</t>
  </si>
  <si>
    <t>8231398-РТС</t>
  </si>
  <si>
    <t>7810216924</t>
  </si>
  <si>
    <t>ООО Минимакс</t>
  </si>
  <si>
    <t>196084, г. Санкт-Петербург, Лиговский пр., д.260</t>
  </si>
  <si>
    <t>поставка товара (проекторы)</t>
  </si>
  <si>
    <t>8263771-РТС</t>
  </si>
  <si>
    <t>8267180-РТС</t>
  </si>
  <si>
    <t>ООО «Трейдинг»</t>
  </si>
  <si>
    <t>поставка товара (процессоры)</t>
  </si>
  <si>
    <t>6141056261</t>
  </si>
  <si>
    <t>346884, Ростовская область, г Батайск ул. Воровского, д.69, кв. 118</t>
  </si>
  <si>
    <t>94/24</t>
  </si>
  <si>
    <t>на 2024 год - 195 607,86 и на 2025 год - 4779,24</t>
  </si>
  <si>
    <t>поставка товара (огнетушители)</t>
  </si>
  <si>
    <t>ТОВ-67-12-24</t>
  </si>
  <si>
    <t>ООО «Олимп-М»</t>
  </si>
  <si>
    <t xml:space="preserve">г. Ейск, 
ул. Армавирская, д. 204/1, офис 1,
</t>
  </si>
  <si>
    <t xml:space="preserve">96МН/24 </t>
  </si>
  <si>
    <t>на 2024 год - 107646,64  и на 2025 год - 2456,63</t>
  </si>
  <si>
    <t>поставка товара по ОБЖ (плакаты)</t>
  </si>
  <si>
    <t>ИП Чех М.Д.</t>
  </si>
  <si>
    <t>106/12</t>
  </si>
  <si>
    <t>3230602098524000018 .</t>
  </si>
  <si>
    <t>232010000305 от 19.12.2024г.</t>
  </si>
  <si>
    <t>3230602098524000019 .</t>
  </si>
  <si>
    <t>1242/2025-ХВК от 24.12.2024г.</t>
  </si>
  <si>
    <t>с 01.01.2025г. до 29.07.2025г.</t>
  </si>
  <si>
    <t>с 01.01.2025г. до 27.01.2026г.</t>
  </si>
  <si>
    <t>3230602098524000017 .</t>
  </si>
  <si>
    <t>249 от 19.12.2024г.</t>
  </si>
  <si>
    <t>с 01.01.2025г. до 31.05.2025г.</t>
  </si>
  <si>
    <t>на 2024 год - 199138,69 и на 2025 год - 3989,14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</si>
</sst>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00000"/>
  </numFmts>
  <fonts count="22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9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</xf>
    <xf numFmtId="0" fontId="2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7" fillId="0" borderId="1" xfId="0" applyFont="1" applyBorder="1" applyAlignment="1" applyProtection="1">
      <alignment horizontal="center" vertical="center" textRotation="90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 applyProtection="1">
      <alignment horizontal="center" vertical="center"/>
    </xf>
    <xf numFmtId="2" fontId="2" fillId="0" borderId="0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Protection="1"/>
    <xf numFmtId="10" fontId="2" fillId="0" borderId="1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2" fontId="2" fillId="0" borderId="1" xfId="0" applyNumberFormat="1" applyFont="1" applyBorder="1" applyAlignment="1" applyProtection="1">
      <alignment horizontal="center"/>
    </xf>
    <xf numFmtId="1" fontId="5" fillId="0" borderId="8" xfId="0" applyNumberFormat="1" applyFont="1" applyBorder="1" applyAlignment="1" applyProtection="1">
      <alignment horizontal="center" vertical="center" wrapText="1"/>
    </xf>
    <xf numFmtId="1" fontId="5" fillId="0" borderId="8" xfId="0" applyNumberFormat="1" applyFont="1" applyBorder="1" applyAlignment="1" applyProtection="1">
      <alignment horizontal="center" vertical="center"/>
    </xf>
    <xf numFmtId="1" fontId="5" fillId="0" borderId="10" xfId="0" applyNumberFormat="1" applyFont="1" applyBorder="1" applyAlignment="1" applyProtection="1">
      <alignment horizontal="center" vertical="center"/>
    </xf>
    <xf numFmtId="10" fontId="2" fillId="0" borderId="6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1" fontId="5" fillId="0" borderId="1" xfId="0" applyNumberFormat="1" applyFont="1" applyBorder="1" applyAlignment="1" applyProtection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2" xfId="0" applyFont="1" applyBorder="1" applyAlignment="1"/>
    <xf numFmtId="0" fontId="9" fillId="0" borderId="0" xfId="0" applyFont="1" applyAlignment="1"/>
    <xf numFmtId="0" fontId="9" fillId="0" borderId="0" xfId="0" applyFont="1"/>
    <xf numFmtId="0" fontId="9" fillId="0" borderId="2" xfId="0" applyFont="1" applyBorder="1"/>
    <xf numFmtId="0" fontId="9" fillId="0" borderId="2" xfId="0" applyFont="1" applyBorder="1" applyAlignment="1" applyProtection="1">
      <protection locked="0"/>
    </xf>
    <xf numFmtId="0" fontId="9" fillId="0" borderId="0" xfId="0" applyFont="1" applyAlignment="1" applyProtection="1">
      <protection locked="0"/>
    </xf>
    <xf numFmtId="164" fontId="2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14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43" fontId="14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/>
    <xf numFmtId="4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/>
    <xf numFmtId="43" fontId="2" fillId="0" borderId="1" xfId="1" applyFont="1" applyBorder="1" applyAlignment="1" applyProtection="1">
      <alignment horizontal="center" vertical="center" wrapText="1"/>
      <protection locked="0"/>
    </xf>
    <xf numFmtId="43" fontId="2" fillId="0" borderId="1" xfId="1" applyFont="1" applyBorder="1" applyAlignment="1" applyProtection="1">
      <alignment horizontal="center" vertical="center"/>
      <protection locked="0"/>
    </xf>
    <xf numFmtId="43" fontId="2" fillId="0" borderId="1" xfId="1" applyFont="1" applyBorder="1" applyAlignment="1" applyProtection="1">
      <alignment horizontal="center" vertical="center"/>
    </xf>
    <xf numFmtId="43" fontId="2" fillId="0" borderId="1" xfId="1" applyFont="1" applyBorder="1" applyAlignment="1" applyProtection="1">
      <alignment horizontal="right"/>
    </xf>
    <xf numFmtId="43" fontId="2" fillId="0" borderId="1" xfId="1" applyFont="1" applyBorder="1" applyAlignment="1" applyProtection="1">
      <alignment horizontal="center"/>
    </xf>
    <xf numFmtId="43" fontId="3" fillId="2" borderId="0" xfId="0" applyNumberFormat="1" applyFont="1" applyFill="1"/>
    <xf numFmtId="43" fontId="3" fillId="2" borderId="0" xfId="1" applyFont="1" applyFill="1"/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vertical="center"/>
    </xf>
    <xf numFmtId="43" fontId="14" fillId="2" borderId="1" xfId="1" applyFont="1" applyFill="1" applyBorder="1" applyAlignment="1">
      <alignment horizontal="center" vertical="center"/>
    </xf>
    <xf numFmtId="43" fontId="14" fillId="2" borderId="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4" fontId="1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3" fontId="2" fillId="2" borderId="1" xfId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3" fontId="1" fillId="2" borderId="0" xfId="0" applyNumberFormat="1" applyFont="1" applyFill="1"/>
    <xf numFmtId="0" fontId="14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3" fontId="1" fillId="2" borderId="1" xfId="1" applyFont="1" applyFill="1" applyBorder="1"/>
    <xf numFmtId="0" fontId="3" fillId="2" borderId="4" xfId="0" applyFont="1" applyFill="1" applyBorder="1"/>
    <xf numFmtId="0" fontId="17" fillId="2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43" fontId="17" fillId="2" borderId="1" xfId="1" applyFont="1" applyFill="1" applyBorder="1" applyAlignment="1">
      <alignment horizontal="center" vertical="center" wrapText="1"/>
    </xf>
    <xf numFmtId="43" fontId="4" fillId="2" borderId="4" xfId="0" applyNumberFormat="1" applyFont="1" applyFill="1" applyBorder="1"/>
    <xf numFmtId="49" fontId="14" fillId="2" borderId="1" xfId="0" applyNumberFormat="1" applyFont="1" applyFill="1" applyBorder="1" applyAlignment="1">
      <alignment horizontal="center" vertical="center" wrapText="1"/>
    </xf>
    <xf numFmtId="43" fontId="1" fillId="2" borderId="0" xfId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justify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0" xfId="0" applyFont="1" applyFill="1"/>
    <xf numFmtId="43" fontId="4" fillId="2" borderId="0" xfId="0" applyNumberFormat="1" applyFont="1" applyFill="1"/>
    <xf numFmtId="4" fontId="4" fillId="2" borderId="1" xfId="0" applyNumberFormat="1" applyFont="1" applyFill="1" applyBorder="1" applyAlignment="1">
      <alignment horizontal="center"/>
    </xf>
    <xf numFmtId="0" fontId="9" fillId="2" borderId="2" xfId="0" applyFont="1" applyFill="1" applyBorder="1" applyAlignment="1"/>
    <xf numFmtId="0" fontId="9" fillId="2" borderId="0" xfId="0" applyFont="1" applyFill="1" applyAlignment="1"/>
    <xf numFmtId="0" fontId="9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2" xfId="0" applyFont="1" applyFill="1" applyBorder="1" applyAlignment="1"/>
    <xf numFmtId="0" fontId="3" fillId="2" borderId="2" xfId="0" applyFont="1" applyFill="1" applyBorder="1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3" fontId="2" fillId="2" borderId="0" xfId="0" applyNumberFormat="1" applyFont="1" applyFill="1"/>
    <xf numFmtId="164" fontId="21" fillId="2" borderId="7" xfId="0" applyNumberFormat="1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43" fontId="21" fillId="2" borderId="1" xfId="1" applyFont="1" applyFill="1" applyBorder="1" applyAlignment="1">
      <alignment vertical="center" wrapText="1"/>
    </xf>
    <xf numFmtId="43" fontId="2" fillId="2" borderId="1" xfId="1" applyFont="1" applyFill="1" applyBorder="1" applyAlignment="1">
      <alignment vertical="center"/>
    </xf>
    <xf numFmtId="43" fontId="2" fillId="0" borderId="0" xfId="0" applyNumberFormat="1" applyFont="1"/>
    <xf numFmtId="0" fontId="2" fillId="2" borderId="1" xfId="0" applyFont="1" applyFill="1" applyBorder="1" applyAlignment="1">
      <alignment horizontal="justify" vertical="top" wrapText="1"/>
    </xf>
    <xf numFmtId="43" fontId="12" fillId="2" borderId="1" xfId="1" applyFont="1" applyFill="1" applyBorder="1" applyAlignment="1">
      <alignment vertical="center" wrapText="1"/>
    </xf>
    <xf numFmtId="43" fontId="2" fillId="2" borderId="0" xfId="1" applyFont="1" applyFill="1"/>
    <xf numFmtId="0" fontId="6" fillId="0" borderId="1" xfId="0" applyFont="1" applyBorder="1" applyAlignment="1">
      <alignment horizontal="center" vertical="center"/>
    </xf>
    <xf numFmtId="43" fontId="6" fillId="0" borderId="0" xfId="0" applyNumberFormat="1" applyFont="1"/>
    <xf numFmtId="0" fontId="6" fillId="0" borderId="0" xfId="0" applyFont="1"/>
    <xf numFmtId="0" fontId="2" fillId="0" borderId="2" xfId="0" applyFont="1" applyBorder="1" applyAlignment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justify"/>
    </xf>
    <xf numFmtId="4" fontId="1" fillId="2" borderId="0" xfId="0" applyNumberFormat="1" applyFont="1" applyFill="1"/>
    <xf numFmtId="0" fontId="1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1" fillId="2" borderId="0" xfId="0" applyNumberFormat="1" applyFont="1" applyFill="1"/>
    <xf numFmtId="0" fontId="14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3" fontId="2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43" fontId="1" fillId="3" borderId="1" xfId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3" borderId="0" xfId="0" applyFont="1" applyFill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justify" vertical="top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43" fontId="1" fillId="4" borderId="1" xfId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1" fillId="3" borderId="7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3" fontId="2" fillId="3" borderId="1" xfId="1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center" vertical="top" wrapText="1"/>
    </xf>
    <xf numFmtId="0" fontId="21" fillId="3" borderId="4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wrapText="1"/>
    </xf>
    <xf numFmtId="43" fontId="21" fillId="3" borderId="1" xfId="1" applyFont="1" applyFill="1" applyBorder="1" applyAlignment="1">
      <alignment vertical="center" wrapText="1"/>
    </xf>
    <xf numFmtId="43" fontId="2" fillId="3" borderId="1" xfId="1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top" wrapText="1"/>
    </xf>
    <xf numFmtId="43" fontId="12" fillId="3" borderId="1" xfId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43" fontId="2" fillId="5" borderId="1" xfId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 wrapText="1"/>
    </xf>
    <xf numFmtId="43" fontId="2" fillId="6" borderId="1" xfId="1" applyFont="1" applyFill="1" applyBorder="1" applyAlignment="1">
      <alignment vertical="center" wrapText="1"/>
    </xf>
    <xf numFmtId="43" fontId="2" fillId="6" borderId="1" xfId="1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vertical="center" wrapText="1"/>
    </xf>
    <xf numFmtId="43" fontId="2" fillId="0" borderId="0" xfId="1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top"/>
    </xf>
    <xf numFmtId="0" fontId="2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1" fontId="5" fillId="0" borderId="1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/>
    </xf>
    <xf numFmtId="0" fontId="2" fillId="0" borderId="4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6"/>
  <sheetViews>
    <sheetView view="pageBreakPreview" topLeftCell="A86" zoomScale="80" zoomScaleNormal="100" zoomScaleSheetLayoutView="80" workbookViewId="0">
      <selection activeCell="H97" sqref="H97"/>
    </sheetView>
  </sheetViews>
  <sheetFormatPr defaultColWidth="8.7109375" defaultRowHeight="15"/>
  <cols>
    <col min="1" max="1" width="8.7109375" style="75"/>
    <col min="2" max="2" width="29.42578125" style="75" customWidth="1"/>
    <col min="3" max="3" width="20.5703125" style="75" customWidth="1"/>
    <col min="4" max="4" width="13.7109375" style="138" customWidth="1"/>
    <col min="5" max="5" width="25.5703125" style="75" customWidth="1"/>
    <col min="6" max="7" width="14.140625" style="75" customWidth="1"/>
    <col min="8" max="8" width="14.42578125" style="75" customWidth="1"/>
    <col min="9" max="9" width="16" style="75" hidden="1" customWidth="1"/>
    <col min="10" max="10" width="16.28515625" style="75" customWidth="1"/>
    <col min="11" max="11" width="13.85546875" style="75" bestFit="1" customWidth="1"/>
    <col min="12" max="12" width="15.42578125" style="75" customWidth="1"/>
    <col min="13" max="16384" width="8.7109375" style="75"/>
  </cols>
  <sheetData>
    <row r="1" spans="1:10" ht="18.75">
      <c r="E1" s="240" t="s">
        <v>49</v>
      </c>
      <c r="F1" s="240"/>
      <c r="G1" s="240"/>
      <c r="H1" s="240"/>
    </row>
    <row r="2" spans="1:10" ht="91.15" customHeight="1">
      <c r="E2" s="241" t="s">
        <v>67</v>
      </c>
      <c r="F2" s="240"/>
      <c r="G2" s="240"/>
      <c r="H2" s="240"/>
    </row>
    <row r="4" spans="1:10">
      <c r="B4" s="75" t="s">
        <v>298</v>
      </c>
    </row>
    <row r="5" spans="1:10" s="105" customFormat="1" ht="37.9" customHeight="1">
      <c r="A5" s="243" t="s">
        <v>57</v>
      </c>
      <c r="B5" s="244"/>
      <c r="C5" s="244"/>
      <c r="D5" s="244"/>
      <c r="E5" s="244"/>
      <c r="F5" s="244"/>
      <c r="G5" s="244"/>
      <c r="H5" s="244"/>
    </row>
    <row r="6" spans="1:10">
      <c r="A6" s="106"/>
      <c r="B6" s="106"/>
      <c r="C6" s="106"/>
      <c r="D6" s="106"/>
      <c r="E6" s="106"/>
      <c r="F6" s="106"/>
      <c r="G6" s="106"/>
      <c r="H6" s="106"/>
    </row>
    <row r="7" spans="1:10" s="107" customFormat="1" ht="27" customHeight="1">
      <c r="A7" s="245" t="s">
        <v>2</v>
      </c>
      <c r="B7" s="245"/>
      <c r="C7" s="245"/>
      <c r="D7" s="139"/>
      <c r="E7" s="248" t="s">
        <v>68</v>
      </c>
      <c r="F7" s="248"/>
      <c r="G7" s="248"/>
      <c r="H7" s="248"/>
    </row>
    <row r="8" spans="1:10" s="107" customFormat="1" ht="12.75">
      <c r="A8" s="108"/>
      <c r="B8" s="108"/>
      <c r="C8" s="108"/>
      <c r="D8" s="140"/>
      <c r="E8" s="249" t="s">
        <v>4</v>
      </c>
      <c r="F8" s="249"/>
      <c r="G8" s="249"/>
      <c r="H8" s="249"/>
    </row>
    <row r="9" spans="1:10">
      <c r="A9" s="106"/>
      <c r="B9" s="106"/>
      <c r="C9" s="106"/>
      <c r="D9" s="106"/>
      <c r="E9" s="106"/>
      <c r="F9" s="106"/>
      <c r="G9" s="106"/>
      <c r="H9" s="106"/>
    </row>
    <row r="10" spans="1:10" s="107" customFormat="1" ht="15.75">
      <c r="A10" s="245" t="s">
        <v>3</v>
      </c>
      <c r="B10" s="245"/>
      <c r="C10" s="245"/>
      <c r="D10" s="140"/>
      <c r="E10" s="246" t="s">
        <v>299</v>
      </c>
      <c r="F10" s="246"/>
      <c r="G10" s="246"/>
      <c r="H10" s="246"/>
    </row>
    <row r="11" spans="1:10">
      <c r="A11" s="106"/>
      <c r="B11" s="106"/>
      <c r="C11" s="106"/>
      <c r="E11" s="247"/>
      <c r="F11" s="247"/>
      <c r="G11" s="247"/>
      <c r="H11" s="247"/>
    </row>
    <row r="13" spans="1:10" ht="51">
      <c r="A13" s="73" t="s">
        <v>0</v>
      </c>
      <c r="B13" s="73" t="s">
        <v>1</v>
      </c>
      <c r="C13" s="73" t="s">
        <v>6</v>
      </c>
      <c r="D13" s="73" t="s">
        <v>7</v>
      </c>
      <c r="E13" s="73" t="s">
        <v>16</v>
      </c>
      <c r="F13" s="73" t="s">
        <v>129</v>
      </c>
      <c r="G13" s="73" t="s">
        <v>71</v>
      </c>
      <c r="H13" s="73" t="s">
        <v>8</v>
      </c>
      <c r="I13" s="109" t="s">
        <v>110</v>
      </c>
      <c r="J13" s="110" t="s">
        <v>165</v>
      </c>
    </row>
    <row r="14" spans="1:10">
      <c r="A14" s="51">
        <v>1</v>
      </c>
      <c r="B14" s="51">
        <v>2</v>
      </c>
      <c r="C14" s="51">
        <v>3</v>
      </c>
      <c r="D14" s="51">
        <v>4</v>
      </c>
      <c r="E14" s="51">
        <v>5</v>
      </c>
      <c r="F14" s="51">
        <v>6</v>
      </c>
      <c r="G14" s="51">
        <v>7</v>
      </c>
      <c r="H14" s="51">
        <v>8</v>
      </c>
      <c r="I14" s="111"/>
      <c r="J14" s="93"/>
    </row>
    <row r="15" spans="1:10">
      <c r="A15" s="234" t="s">
        <v>19</v>
      </c>
      <c r="B15" s="235"/>
      <c r="C15" s="235"/>
      <c r="D15" s="235"/>
      <c r="E15" s="235"/>
      <c r="F15" s="235"/>
      <c r="G15" s="235"/>
      <c r="H15" s="235"/>
      <c r="J15" s="93"/>
    </row>
    <row r="16" spans="1:10" ht="24">
      <c r="A16" s="48">
        <v>1</v>
      </c>
      <c r="B16" s="49" t="s">
        <v>72</v>
      </c>
      <c r="C16" s="50" t="s">
        <v>73</v>
      </c>
      <c r="D16" s="51">
        <v>2361000450</v>
      </c>
      <c r="E16" s="52" t="s">
        <v>74</v>
      </c>
      <c r="F16" s="53" t="s">
        <v>75</v>
      </c>
      <c r="G16" s="54">
        <v>45301</v>
      </c>
      <c r="H16" s="55">
        <v>24000</v>
      </c>
      <c r="I16" s="89"/>
      <c r="J16" s="93"/>
    </row>
    <row r="17" spans="1:10" ht="36">
      <c r="A17" s="51">
        <v>2</v>
      </c>
      <c r="B17" s="49" t="s">
        <v>76</v>
      </c>
      <c r="C17" s="50" t="s">
        <v>77</v>
      </c>
      <c r="D17" s="51">
        <v>2310163739</v>
      </c>
      <c r="E17" s="52" t="s">
        <v>78</v>
      </c>
      <c r="F17" s="94">
        <v>14000222</v>
      </c>
      <c r="G17" s="54" t="s">
        <v>111</v>
      </c>
      <c r="H17" s="55">
        <v>27406.080000000002</v>
      </c>
      <c r="I17" s="89"/>
      <c r="J17" s="93"/>
    </row>
    <row r="18" spans="1:10" ht="36">
      <c r="A18" s="48">
        <v>3</v>
      </c>
      <c r="B18" s="49" t="s">
        <v>79</v>
      </c>
      <c r="C18" s="50" t="s">
        <v>64</v>
      </c>
      <c r="D18" s="51">
        <v>2306025990</v>
      </c>
      <c r="E18" s="52" t="s">
        <v>80</v>
      </c>
      <c r="F18" s="95" t="s">
        <v>112</v>
      </c>
      <c r="G18" s="54" t="s">
        <v>111</v>
      </c>
      <c r="H18" s="55">
        <v>19800</v>
      </c>
      <c r="I18" s="89"/>
      <c r="J18" s="93"/>
    </row>
    <row r="19" spans="1:10" ht="21.75" customHeight="1">
      <c r="A19" s="48">
        <v>4</v>
      </c>
      <c r="B19" s="56" t="s">
        <v>81</v>
      </c>
      <c r="C19" s="50" t="s">
        <v>82</v>
      </c>
      <c r="D19" s="51">
        <v>7707049388</v>
      </c>
      <c r="E19" s="57" t="s">
        <v>83</v>
      </c>
      <c r="F19" s="53">
        <v>428</v>
      </c>
      <c r="G19" s="54">
        <v>45320</v>
      </c>
      <c r="H19" s="55">
        <v>12218.47</v>
      </c>
      <c r="I19" s="89"/>
      <c r="J19" s="93"/>
    </row>
    <row r="20" spans="1:10" ht="24">
      <c r="A20" s="48">
        <v>5</v>
      </c>
      <c r="B20" s="49" t="s">
        <v>113</v>
      </c>
      <c r="C20" s="50" t="s">
        <v>114</v>
      </c>
      <c r="D20" s="69">
        <v>2361014728</v>
      </c>
      <c r="E20" s="63" t="s">
        <v>108</v>
      </c>
      <c r="F20" s="53" t="s">
        <v>115</v>
      </c>
      <c r="G20" s="54" t="s">
        <v>116</v>
      </c>
      <c r="H20" s="55">
        <v>3600</v>
      </c>
      <c r="I20" s="89"/>
      <c r="J20" s="93"/>
    </row>
    <row r="21" spans="1:10" ht="36">
      <c r="A21" s="51">
        <v>6</v>
      </c>
      <c r="B21" s="49" t="s">
        <v>63</v>
      </c>
      <c r="C21" s="50" t="s">
        <v>117</v>
      </c>
      <c r="D21" s="51">
        <v>2361017334</v>
      </c>
      <c r="E21" s="52" t="s">
        <v>84</v>
      </c>
      <c r="F21" s="53" t="s">
        <v>118</v>
      </c>
      <c r="G21" s="54" t="s">
        <v>116</v>
      </c>
      <c r="H21" s="55">
        <v>13200</v>
      </c>
      <c r="I21" s="89"/>
      <c r="J21" s="93"/>
    </row>
    <row r="22" spans="1:10">
      <c r="A22" s="48">
        <v>7</v>
      </c>
      <c r="B22" s="49" t="s">
        <v>85</v>
      </c>
      <c r="C22" s="50" t="s">
        <v>86</v>
      </c>
      <c r="D22" s="112">
        <v>2306030729</v>
      </c>
      <c r="E22" s="52" t="s">
        <v>87</v>
      </c>
      <c r="F22" s="53">
        <v>34</v>
      </c>
      <c r="G22" s="54" t="s">
        <v>116</v>
      </c>
      <c r="H22" s="55">
        <v>11700</v>
      </c>
      <c r="I22" s="89"/>
      <c r="J22" s="93"/>
    </row>
    <row r="23" spans="1:10" ht="29.25" customHeight="1">
      <c r="A23" s="48">
        <v>8</v>
      </c>
      <c r="B23" s="49" t="s">
        <v>88</v>
      </c>
      <c r="C23" s="58" t="s">
        <v>65</v>
      </c>
      <c r="D23" s="51">
        <v>2306001037</v>
      </c>
      <c r="E23" s="52" t="s">
        <v>89</v>
      </c>
      <c r="F23" s="53">
        <v>108</v>
      </c>
      <c r="G23" s="54" t="s">
        <v>116</v>
      </c>
      <c r="H23" s="55">
        <v>15000</v>
      </c>
      <c r="I23" s="89"/>
      <c r="J23" s="93"/>
    </row>
    <row r="24" spans="1:10" ht="23.25" customHeight="1">
      <c r="A24" s="48">
        <v>9</v>
      </c>
      <c r="B24" s="85" t="s">
        <v>90</v>
      </c>
      <c r="C24" s="85" t="s">
        <v>91</v>
      </c>
      <c r="D24" s="60">
        <v>2311149060</v>
      </c>
      <c r="E24" s="85" t="s">
        <v>92</v>
      </c>
      <c r="F24" s="59">
        <v>77569</v>
      </c>
      <c r="G24" s="54">
        <v>45317</v>
      </c>
      <c r="H24" s="55">
        <v>5500</v>
      </c>
      <c r="I24" s="89"/>
      <c r="J24" s="93"/>
    </row>
    <row r="25" spans="1:10" ht="36" customHeight="1">
      <c r="A25" s="51">
        <v>10</v>
      </c>
      <c r="B25" s="96" t="s">
        <v>119</v>
      </c>
      <c r="C25" s="50" t="s">
        <v>64</v>
      </c>
      <c r="D25" s="51">
        <v>2306025990</v>
      </c>
      <c r="E25" s="52" t="s">
        <v>80</v>
      </c>
      <c r="F25" s="59" t="s">
        <v>120</v>
      </c>
      <c r="G25" s="54">
        <v>45337</v>
      </c>
      <c r="H25" s="55">
        <v>3000</v>
      </c>
      <c r="I25" s="89"/>
      <c r="J25" s="93"/>
    </row>
    <row r="26" spans="1:10" ht="24">
      <c r="A26" s="48">
        <v>11</v>
      </c>
      <c r="B26" s="56" t="s">
        <v>121</v>
      </c>
      <c r="C26" s="50" t="s">
        <v>64</v>
      </c>
      <c r="D26" s="51">
        <v>2306025990</v>
      </c>
      <c r="E26" s="52" t="s">
        <v>80</v>
      </c>
      <c r="F26" s="59" t="s">
        <v>122</v>
      </c>
      <c r="G26" s="54">
        <v>45341</v>
      </c>
      <c r="H26" s="55">
        <v>5500</v>
      </c>
      <c r="I26" s="89"/>
      <c r="J26" s="93"/>
    </row>
    <row r="27" spans="1:10" ht="24">
      <c r="A27" s="48">
        <v>12</v>
      </c>
      <c r="B27" s="85" t="s">
        <v>123</v>
      </c>
      <c r="C27" s="50" t="s">
        <v>64</v>
      </c>
      <c r="D27" s="51">
        <v>2306025990</v>
      </c>
      <c r="E27" s="52" t="s">
        <v>80</v>
      </c>
      <c r="F27" s="60" t="s">
        <v>124</v>
      </c>
      <c r="G27" s="61">
        <v>45341</v>
      </c>
      <c r="H27" s="62">
        <v>14300</v>
      </c>
      <c r="I27" s="90"/>
      <c r="J27" s="93"/>
    </row>
    <row r="28" spans="1:10" ht="28.5" customHeight="1">
      <c r="A28" s="51">
        <v>13</v>
      </c>
      <c r="B28" s="96" t="s">
        <v>125</v>
      </c>
      <c r="C28" s="85" t="s">
        <v>126</v>
      </c>
      <c r="D28" s="86">
        <v>2306019570</v>
      </c>
      <c r="E28" s="63" t="s">
        <v>127</v>
      </c>
      <c r="F28" s="64" t="s">
        <v>128</v>
      </c>
      <c r="G28" s="65">
        <v>45337</v>
      </c>
      <c r="H28" s="62">
        <v>20414.28</v>
      </c>
      <c r="I28" s="90"/>
      <c r="J28" s="93"/>
    </row>
    <row r="29" spans="1:10" ht="27" customHeight="1">
      <c r="A29" s="48">
        <v>14</v>
      </c>
      <c r="B29" s="85" t="s">
        <v>168</v>
      </c>
      <c r="C29" s="85" t="s">
        <v>169</v>
      </c>
      <c r="D29" s="60">
        <v>2308105200</v>
      </c>
      <c r="E29" s="85" t="s">
        <v>170</v>
      </c>
      <c r="F29" s="60">
        <v>67</v>
      </c>
      <c r="G29" s="61">
        <v>45342</v>
      </c>
      <c r="H29" s="62">
        <v>13398.33</v>
      </c>
      <c r="I29" s="59" t="s">
        <v>171</v>
      </c>
      <c r="J29" s="93"/>
    </row>
    <row r="30" spans="1:10" ht="33" customHeight="1">
      <c r="A30" s="48">
        <v>15</v>
      </c>
      <c r="B30" s="96" t="s">
        <v>179</v>
      </c>
      <c r="C30" s="85" t="s">
        <v>180</v>
      </c>
      <c r="D30" s="173" t="s">
        <v>181</v>
      </c>
      <c r="E30" s="96" t="s">
        <v>182</v>
      </c>
      <c r="F30" s="60" t="s">
        <v>178</v>
      </c>
      <c r="G30" s="61">
        <v>45383</v>
      </c>
      <c r="H30" s="62">
        <v>14598</v>
      </c>
      <c r="I30" s="92"/>
      <c r="J30" s="98" t="s">
        <v>166</v>
      </c>
    </row>
    <row r="31" spans="1:10" ht="24.75">
      <c r="A31" s="48">
        <v>16</v>
      </c>
      <c r="B31" s="85" t="s">
        <v>184</v>
      </c>
      <c r="C31" s="85" t="s">
        <v>185</v>
      </c>
      <c r="D31" s="60">
        <v>6663003127</v>
      </c>
      <c r="E31" s="96" t="s">
        <v>186</v>
      </c>
      <c r="F31" s="60" t="s">
        <v>183</v>
      </c>
      <c r="G31" s="61">
        <v>45384</v>
      </c>
      <c r="H31" s="62">
        <v>9000</v>
      </c>
      <c r="I31" s="92"/>
      <c r="J31" s="98"/>
    </row>
    <row r="32" spans="1:10" ht="33" customHeight="1">
      <c r="A32" s="51">
        <v>17</v>
      </c>
      <c r="B32" s="85" t="s">
        <v>188</v>
      </c>
      <c r="C32" s="96" t="s">
        <v>189</v>
      </c>
      <c r="D32" s="60">
        <v>2310132554</v>
      </c>
      <c r="E32" s="96" t="s">
        <v>190</v>
      </c>
      <c r="F32" s="60" t="s">
        <v>187</v>
      </c>
      <c r="G32" s="61">
        <v>45385</v>
      </c>
      <c r="H32" s="62">
        <v>17330</v>
      </c>
      <c r="I32" s="92"/>
      <c r="J32" s="98"/>
    </row>
    <row r="33" spans="1:10" ht="33" customHeight="1">
      <c r="A33" s="48">
        <v>18</v>
      </c>
      <c r="B33" s="85" t="s">
        <v>192</v>
      </c>
      <c r="C33" s="85" t="s">
        <v>193</v>
      </c>
      <c r="D33" s="60" t="s">
        <v>194</v>
      </c>
      <c r="E33" s="85" t="s">
        <v>195</v>
      </c>
      <c r="F33" s="60" t="s">
        <v>191</v>
      </c>
      <c r="G33" s="61">
        <v>45391</v>
      </c>
      <c r="H33" s="62">
        <v>25470</v>
      </c>
      <c r="I33" s="92"/>
      <c r="J33" s="98" t="s">
        <v>166</v>
      </c>
    </row>
    <row r="34" spans="1:10" s="191" customFormat="1" ht="21.75" customHeight="1">
      <c r="A34" s="184">
        <v>19</v>
      </c>
      <c r="B34" s="185" t="s">
        <v>196</v>
      </c>
      <c r="C34" s="185" t="s">
        <v>197</v>
      </c>
      <c r="D34" s="186" t="s">
        <v>198</v>
      </c>
      <c r="E34" s="185" t="s">
        <v>199</v>
      </c>
      <c r="F34" s="186" t="s">
        <v>200</v>
      </c>
      <c r="G34" s="187">
        <v>45420</v>
      </c>
      <c r="H34" s="188">
        <v>3900</v>
      </c>
      <c r="I34" s="189"/>
      <c r="J34" s="190"/>
    </row>
    <row r="35" spans="1:10" ht="48">
      <c r="A35" s="48">
        <v>20</v>
      </c>
      <c r="B35" s="63" t="s">
        <v>203</v>
      </c>
      <c r="C35" s="66" t="s">
        <v>201</v>
      </c>
      <c r="D35" s="64" t="s">
        <v>208</v>
      </c>
      <c r="E35" s="64" t="s">
        <v>202</v>
      </c>
      <c r="F35" s="64">
        <v>351</v>
      </c>
      <c r="G35" s="65">
        <v>45439</v>
      </c>
      <c r="H35" s="62">
        <v>9800</v>
      </c>
      <c r="I35" s="92"/>
      <c r="J35" s="93"/>
    </row>
    <row r="36" spans="1:10" ht="30" customHeight="1">
      <c r="A36" s="51">
        <v>21</v>
      </c>
      <c r="B36" s="66" t="s">
        <v>204</v>
      </c>
      <c r="C36" s="63" t="s">
        <v>205</v>
      </c>
      <c r="D36" s="64" t="s">
        <v>207</v>
      </c>
      <c r="E36" s="51" t="s">
        <v>206</v>
      </c>
      <c r="F36" s="64">
        <v>2024130557</v>
      </c>
      <c r="G36" s="65">
        <v>45425</v>
      </c>
      <c r="H36" s="62">
        <v>6600</v>
      </c>
      <c r="I36" s="92"/>
      <c r="J36" s="93"/>
    </row>
    <row r="37" spans="1:10" ht="24">
      <c r="A37" s="48">
        <v>22</v>
      </c>
      <c r="B37" s="66" t="s">
        <v>210</v>
      </c>
      <c r="C37" s="63" t="s">
        <v>211</v>
      </c>
      <c r="D37" s="51">
        <v>2361013812</v>
      </c>
      <c r="E37" s="51" t="s">
        <v>74</v>
      </c>
      <c r="F37" s="64" t="s">
        <v>209</v>
      </c>
      <c r="G37" s="65">
        <v>45446</v>
      </c>
      <c r="H37" s="62">
        <v>40176</v>
      </c>
      <c r="I37" s="92"/>
      <c r="J37" s="93"/>
    </row>
    <row r="38" spans="1:10" ht="35.25" customHeight="1">
      <c r="A38" s="48">
        <v>23</v>
      </c>
      <c r="B38" s="66" t="s">
        <v>235</v>
      </c>
      <c r="C38" s="100" t="s">
        <v>236</v>
      </c>
      <c r="D38" s="70" t="s">
        <v>237</v>
      </c>
      <c r="E38" s="63" t="s">
        <v>238</v>
      </c>
      <c r="F38" s="64" t="s">
        <v>239</v>
      </c>
      <c r="G38" s="65">
        <v>45468</v>
      </c>
      <c r="H38" s="62">
        <v>9949.33</v>
      </c>
      <c r="I38" s="62"/>
      <c r="J38" s="93"/>
    </row>
    <row r="39" spans="1:10" ht="27" customHeight="1">
      <c r="A39" s="48">
        <v>24</v>
      </c>
      <c r="B39" s="96" t="s">
        <v>244</v>
      </c>
      <c r="C39" s="96" t="s">
        <v>243</v>
      </c>
      <c r="D39" s="60" t="s">
        <v>242</v>
      </c>
      <c r="E39" s="96" t="s">
        <v>241</v>
      </c>
      <c r="F39" s="64" t="s">
        <v>240</v>
      </c>
      <c r="G39" s="65">
        <v>45474</v>
      </c>
      <c r="H39" s="62">
        <v>8400</v>
      </c>
      <c r="I39" s="93"/>
      <c r="J39" s="93"/>
    </row>
    <row r="40" spans="1:10" ht="27" customHeight="1">
      <c r="A40" s="48">
        <v>25</v>
      </c>
      <c r="B40" s="85" t="s">
        <v>249</v>
      </c>
      <c r="C40" s="68" t="s">
        <v>247</v>
      </c>
      <c r="D40" s="113">
        <v>2361017447</v>
      </c>
      <c r="E40" s="52" t="s">
        <v>248</v>
      </c>
      <c r="F40" s="64" t="s">
        <v>245</v>
      </c>
      <c r="G40" s="85" t="s">
        <v>246</v>
      </c>
      <c r="H40" s="114">
        <v>50000</v>
      </c>
      <c r="I40" s="93"/>
      <c r="J40" s="93"/>
    </row>
    <row r="41" spans="1:10" ht="27" customHeight="1">
      <c r="A41" s="48">
        <v>26</v>
      </c>
      <c r="B41" s="49" t="s">
        <v>95</v>
      </c>
      <c r="C41" s="50" t="s">
        <v>130</v>
      </c>
      <c r="D41" s="48">
        <v>2361013812</v>
      </c>
      <c r="E41" s="52" t="s">
        <v>74</v>
      </c>
      <c r="F41" s="64" t="s">
        <v>250</v>
      </c>
      <c r="G41" s="65">
        <v>45530</v>
      </c>
      <c r="H41" s="62">
        <v>277140</v>
      </c>
      <c r="I41" s="93"/>
      <c r="J41" s="93"/>
    </row>
    <row r="42" spans="1:10" ht="27" customHeight="1">
      <c r="A42" s="51">
        <v>27</v>
      </c>
      <c r="B42" s="85" t="s">
        <v>255</v>
      </c>
      <c r="C42" s="96" t="s">
        <v>252</v>
      </c>
      <c r="D42" s="60" t="s">
        <v>254</v>
      </c>
      <c r="E42" s="96" t="s">
        <v>253</v>
      </c>
      <c r="F42" s="64" t="s">
        <v>251</v>
      </c>
      <c r="G42" s="65">
        <v>45530</v>
      </c>
      <c r="H42" s="62">
        <v>5400</v>
      </c>
      <c r="I42" s="93"/>
      <c r="J42" s="98" t="s">
        <v>166</v>
      </c>
    </row>
    <row r="43" spans="1:10" ht="27" customHeight="1">
      <c r="A43" s="48">
        <v>28</v>
      </c>
      <c r="B43" s="96" t="s">
        <v>257</v>
      </c>
      <c r="C43" s="50" t="s">
        <v>73</v>
      </c>
      <c r="D43" s="51">
        <v>2361000450</v>
      </c>
      <c r="E43" s="52" t="s">
        <v>74</v>
      </c>
      <c r="F43" s="64" t="s">
        <v>256</v>
      </c>
      <c r="G43" s="65">
        <v>45523</v>
      </c>
      <c r="H43" s="62">
        <v>2215</v>
      </c>
      <c r="I43" s="115"/>
      <c r="J43" s="93"/>
    </row>
    <row r="44" spans="1:10" ht="27" customHeight="1">
      <c r="A44" s="48">
        <v>29</v>
      </c>
      <c r="B44" s="66" t="s">
        <v>259</v>
      </c>
      <c r="C44" s="50" t="s">
        <v>130</v>
      </c>
      <c r="D44" s="48">
        <v>2361013812</v>
      </c>
      <c r="E44" s="52" t="s">
        <v>74</v>
      </c>
      <c r="F44" s="64" t="s">
        <v>258</v>
      </c>
      <c r="G44" s="65">
        <v>45555</v>
      </c>
      <c r="H44" s="62">
        <v>2925</v>
      </c>
      <c r="I44" s="115"/>
      <c r="J44" s="93"/>
    </row>
    <row r="45" spans="1:10" ht="27" customHeight="1">
      <c r="A45" s="48">
        <v>30</v>
      </c>
      <c r="B45" s="67" t="s">
        <v>260</v>
      </c>
      <c r="C45" s="85" t="s">
        <v>261</v>
      </c>
      <c r="D45" s="86">
        <v>234602203000</v>
      </c>
      <c r="E45" s="96" t="s">
        <v>262</v>
      </c>
      <c r="F45" s="64">
        <v>3305</v>
      </c>
      <c r="G45" s="65">
        <v>45565</v>
      </c>
      <c r="H45" s="62">
        <v>8000</v>
      </c>
      <c r="I45" s="115"/>
      <c r="J45" s="93"/>
    </row>
    <row r="46" spans="1:10" ht="27" customHeight="1">
      <c r="A46" s="51">
        <v>31</v>
      </c>
      <c r="B46" s="85" t="s">
        <v>302</v>
      </c>
      <c r="C46" s="85" t="s">
        <v>301</v>
      </c>
      <c r="D46" s="60" t="s">
        <v>303</v>
      </c>
      <c r="E46" s="96" t="s">
        <v>304</v>
      </c>
      <c r="F46" s="64" t="s">
        <v>300</v>
      </c>
      <c r="G46" s="65">
        <v>45566</v>
      </c>
      <c r="H46" s="62">
        <v>26640</v>
      </c>
      <c r="I46" s="115"/>
      <c r="J46" s="98" t="s">
        <v>166</v>
      </c>
    </row>
    <row r="47" spans="1:10" ht="27" customHeight="1">
      <c r="A47" s="48">
        <v>32</v>
      </c>
      <c r="B47" s="85" t="s">
        <v>305</v>
      </c>
      <c r="C47" s="85" t="s">
        <v>193</v>
      </c>
      <c r="D47" s="60" t="s">
        <v>194</v>
      </c>
      <c r="E47" s="85" t="s">
        <v>195</v>
      </c>
      <c r="F47" s="64" t="s">
        <v>306</v>
      </c>
      <c r="G47" s="65">
        <v>45572</v>
      </c>
      <c r="H47" s="62">
        <v>20808</v>
      </c>
      <c r="I47" s="115"/>
      <c r="J47" s="98" t="s">
        <v>166</v>
      </c>
    </row>
    <row r="48" spans="1:10" ht="27" customHeight="1">
      <c r="A48" s="48">
        <v>33</v>
      </c>
      <c r="B48" s="85" t="s">
        <v>308</v>
      </c>
      <c r="C48" s="85" t="s">
        <v>307</v>
      </c>
      <c r="D48" s="60" t="s">
        <v>309</v>
      </c>
      <c r="E48" s="96" t="s">
        <v>310</v>
      </c>
      <c r="F48" s="64" t="s">
        <v>311</v>
      </c>
      <c r="G48" s="65">
        <v>45580</v>
      </c>
      <c r="H48" s="62">
        <v>24089.7</v>
      </c>
      <c r="I48" s="115"/>
      <c r="J48" s="98" t="s">
        <v>166</v>
      </c>
    </row>
    <row r="49" spans="1:12" ht="42" customHeight="1">
      <c r="A49" s="48">
        <v>34</v>
      </c>
      <c r="B49" s="96" t="s">
        <v>312</v>
      </c>
      <c r="C49" s="96" t="s">
        <v>313</v>
      </c>
      <c r="D49" s="174">
        <v>4029017981</v>
      </c>
      <c r="E49" s="137" t="s">
        <v>314</v>
      </c>
      <c r="F49" s="64" t="s">
        <v>315</v>
      </c>
      <c r="G49" s="65">
        <v>45601</v>
      </c>
      <c r="H49" s="62">
        <v>5500</v>
      </c>
      <c r="I49" s="115"/>
      <c r="J49" s="93"/>
    </row>
    <row r="50" spans="1:12" ht="27" customHeight="1">
      <c r="A50" s="51">
        <v>35</v>
      </c>
      <c r="B50" s="96" t="s">
        <v>316</v>
      </c>
      <c r="C50" s="85" t="s">
        <v>318</v>
      </c>
      <c r="D50" s="141" t="s">
        <v>317</v>
      </c>
      <c r="E50" s="96" t="s">
        <v>319</v>
      </c>
      <c r="F50" s="64" t="s">
        <v>320</v>
      </c>
      <c r="G50" s="65">
        <v>45609</v>
      </c>
      <c r="H50" s="62">
        <v>15000</v>
      </c>
      <c r="I50" s="115"/>
      <c r="J50" s="93"/>
    </row>
    <row r="51" spans="1:12" ht="42.75" customHeight="1">
      <c r="A51" s="48">
        <v>36</v>
      </c>
      <c r="B51" s="96" t="s">
        <v>321</v>
      </c>
      <c r="C51" s="85" t="s">
        <v>323</v>
      </c>
      <c r="D51" s="175" t="s">
        <v>322</v>
      </c>
      <c r="E51" s="96" t="s">
        <v>324</v>
      </c>
      <c r="F51" s="64" t="s">
        <v>325</v>
      </c>
      <c r="G51" s="65">
        <v>45609</v>
      </c>
      <c r="H51" s="62">
        <v>8820</v>
      </c>
      <c r="I51" s="115"/>
      <c r="J51" s="93"/>
    </row>
    <row r="52" spans="1:12" ht="42.75" customHeight="1">
      <c r="A52" s="51">
        <v>37</v>
      </c>
      <c r="B52" s="100" t="s">
        <v>192</v>
      </c>
      <c r="C52" s="100" t="s">
        <v>193</v>
      </c>
      <c r="D52" s="64" t="s">
        <v>194</v>
      </c>
      <c r="E52" s="100" t="s">
        <v>195</v>
      </c>
      <c r="F52" s="64" t="s">
        <v>360</v>
      </c>
      <c r="G52" s="65">
        <v>45616</v>
      </c>
      <c r="H52" s="62">
        <v>31680</v>
      </c>
      <c r="I52" s="115"/>
      <c r="J52" s="98" t="s">
        <v>166</v>
      </c>
    </row>
    <row r="53" spans="1:12" ht="27" customHeight="1">
      <c r="A53" s="48">
        <v>38</v>
      </c>
      <c r="B53" s="96" t="s">
        <v>326</v>
      </c>
      <c r="C53" s="171" t="s">
        <v>362</v>
      </c>
      <c r="D53" s="141" t="s">
        <v>363</v>
      </c>
      <c r="E53" s="137" t="s">
        <v>364</v>
      </c>
      <c r="F53" s="64" t="s">
        <v>361</v>
      </c>
      <c r="G53" s="65">
        <v>45615</v>
      </c>
      <c r="H53" s="62">
        <v>14334</v>
      </c>
      <c r="I53" s="115"/>
      <c r="J53" s="93"/>
    </row>
    <row r="54" spans="1:12" ht="27" customHeight="1">
      <c r="A54" s="51">
        <v>39</v>
      </c>
      <c r="B54" s="100" t="s">
        <v>366</v>
      </c>
      <c r="C54" s="85" t="s">
        <v>365</v>
      </c>
      <c r="D54" s="141" t="s">
        <v>367</v>
      </c>
      <c r="E54" s="96" t="s">
        <v>368</v>
      </c>
      <c r="F54" s="64">
        <v>28</v>
      </c>
      <c r="G54" s="65">
        <v>45621</v>
      </c>
      <c r="H54" s="62">
        <v>70000</v>
      </c>
      <c r="I54" s="115"/>
      <c r="J54" s="93"/>
    </row>
    <row r="55" spans="1:12" ht="27" customHeight="1">
      <c r="A55" s="48">
        <v>40</v>
      </c>
      <c r="B55" s="100" t="s">
        <v>372</v>
      </c>
      <c r="C55" s="100" t="s">
        <v>373</v>
      </c>
      <c r="D55" s="141" t="s">
        <v>370</v>
      </c>
      <c r="E55" s="96" t="s">
        <v>371</v>
      </c>
      <c r="F55" s="64" t="s">
        <v>369</v>
      </c>
      <c r="G55" s="65">
        <v>45632</v>
      </c>
      <c r="H55" s="62">
        <v>47550</v>
      </c>
      <c r="I55" s="115"/>
      <c r="J55" s="98" t="s">
        <v>166</v>
      </c>
    </row>
    <row r="56" spans="1:12" ht="27" customHeight="1">
      <c r="A56" s="51">
        <v>41</v>
      </c>
      <c r="B56" s="100" t="s">
        <v>308</v>
      </c>
      <c r="C56" s="100" t="s">
        <v>377</v>
      </c>
      <c r="D56" s="141" t="s">
        <v>375</v>
      </c>
      <c r="E56" s="137" t="s">
        <v>376</v>
      </c>
      <c r="F56" s="64" t="s">
        <v>374</v>
      </c>
      <c r="G56" s="65">
        <v>45624</v>
      </c>
      <c r="H56" s="62">
        <v>11246.3</v>
      </c>
      <c r="I56" s="115"/>
      <c r="J56" s="93"/>
    </row>
    <row r="57" spans="1:12" ht="27" customHeight="1">
      <c r="A57" s="48">
        <v>42</v>
      </c>
      <c r="B57" s="100" t="s">
        <v>308</v>
      </c>
      <c r="C57" s="100" t="s">
        <v>377</v>
      </c>
      <c r="D57" s="141" t="s">
        <v>375</v>
      </c>
      <c r="E57" s="137" t="s">
        <v>378</v>
      </c>
      <c r="F57" s="64" t="s">
        <v>379</v>
      </c>
      <c r="G57" s="65">
        <v>45628</v>
      </c>
      <c r="H57" s="62">
        <v>14999</v>
      </c>
      <c r="I57" s="115"/>
      <c r="J57" s="93"/>
    </row>
    <row r="58" spans="1:12" ht="27" hidden="1" customHeight="1">
      <c r="A58" s="93"/>
      <c r="B58" s="85"/>
      <c r="C58" s="85"/>
      <c r="D58" s="141"/>
      <c r="E58" s="85"/>
      <c r="F58" s="64"/>
      <c r="G58" s="64"/>
      <c r="H58" s="62"/>
      <c r="I58" s="115"/>
      <c r="J58" s="93"/>
    </row>
    <row r="59" spans="1:12" ht="24.75" customHeight="1">
      <c r="A59" s="116"/>
      <c r="B59" s="234" t="s">
        <v>10</v>
      </c>
      <c r="C59" s="235"/>
      <c r="D59" s="236"/>
      <c r="E59" s="116"/>
      <c r="F59" s="116"/>
      <c r="G59" s="117"/>
      <c r="H59" s="118">
        <f>SUM(H16:H57)</f>
        <v>970607.49</v>
      </c>
      <c r="I59" s="119">
        <f>SUM(I16:I38)</f>
        <v>0</v>
      </c>
      <c r="J59" s="93"/>
    </row>
    <row r="60" spans="1:12">
      <c r="A60" s="234" t="s">
        <v>20</v>
      </c>
      <c r="B60" s="235"/>
      <c r="C60" s="235"/>
      <c r="D60" s="235"/>
      <c r="E60" s="235"/>
      <c r="F60" s="235"/>
      <c r="G60" s="235"/>
      <c r="H60" s="235"/>
    </row>
    <row r="61" spans="1:12" ht="24" customHeight="1">
      <c r="A61" s="48">
        <v>43</v>
      </c>
      <c r="B61" s="49" t="s">
        <v>95</v>
      </c>
      <c r="C61" s="50" t="s">
        <v>130</v>
      </c>
      <c r="D61" s="48">
        <v>2361013812</v>
      </c>
      <c r="E61" s="52" t="s">
        <v>74</v>
      </c>
      <c r="F61" s="120" t="s">
        <v>131</v>
      </c>
      <c r="G61" s="54" t="s">
        <v>116</v>
      </c>
      <c r="H61" s="55">
        <v>349308</v>
      </c>
      <c r="I61" s="55"/>
      <c r="J61" s="114"/>
      <c r="L61" s="83">
        <f>H61+H37+H41</f>
        <v>666624</v>
      </c>
    </row>
    <row r="62" spans="1:12" ht="29.25" customHeight="1">
      <c r="A62" s="51">
        <v>44</v>
      </c>
      <c r="B62" s="49" t="s">
        <v>96</v>
      </c>
      <c r="C62" s="50" t="s">
        <v>64</v>
      </c>
      <c r="D62" s="51">
        <v>2306025990</v>
      </c>
      <c r="E62" s="52" t="s">
        <v>80</v>
      </c>
      <c r="F62" s="95" t="s">
        <v>212</v>
      </c>
      <c r="G62" s="54">
        <v>45301</v>
      </c>
      <c r="H62" s="55">
        <v>36000</v>
      </c>
      <c r="I62" s="55"/>
      <c r="J62" s="93"/>
    </row>
    <row r="63" spans="1:12" ht="24">
      <c r="A63" s="48">
        <v>45</v>
      </c>
      <c r="B63" s="56" t="s">
        <v>93</v>
      </c>
      <c r="C63" s="66" t="s">
        <v>66</v>
      </c>
      <c r="D63" s="69">
        <v>2361018056</v>
      </c>
      <c r="E63" s="63" t="s">
        <v>106</v>
      </c>
      <c r="F63" s="53" t="s">
        <v>132</v>
      </c>
      <c r="G63" s="54">
        <v>45300</v>
      </c>
      <c r="H63" s="55">
        <v>15367.8</v>
      </c>
      <c r="I63" s="55">
        <v>15367.8</v>
      </c>
      <c r="J63" s="93"/>
    </row>
    <row r="64" spans="1:12" ht="24">
      <c r="A64" s="51">
        <v>46</v>
      </c>
      <c r="B64" s="87" t="s">
        <v>94</v>
      </c>
      <c r="C64" s="66" t="s">
        <v>66</v>
      </c>
      <c r="D64" s="69">
        <v>2361018056</v>
      </c>
      <c r="E64" s="52" t="s">
        <v>106</v>
      </c>
      <c r="F64" s="104" t="s">
        <v>133</v>
      </c>
      <c r="G64" s="97">
        <v>45300</v>
      </c>
      <c r="H64" s="88">
        <v>358438.8</v>
      </c>
      <c r="I64" s="55"/>
      <c r="J64" s="93"/>
    </row>
    <row r="65" spans="1:12" ht="24">
      <c r="A65" s="48">
        <v>47</v>
      </c>
      <c r="B65" s="87" t="s">
        <v>134</v>
      </c>
      <c r="C65" s="176" t="s">
        <v>135</v>
      </c>
      <c r="D65" s="51">
        <v>2463110646</v>
      </c>
      <c r="E65" s="52" t="s">
        <v>136</v>
      </c>
      <c r="F65" s="104" t="s">
        <v>137</v>
      </c>
      <c r="G65" s="97">
        <v>45335</v>
      </c>
      <c r="H65" s="88">
        <v>333333</v>
      </c>
      <c r="I65" s="55"/>
      <c r="J65" s="64" t="s">
        <v>166</v>
      </c>
    </row>
    <row r="66" spans="1:12" ht="24">
      <c r="A66" s="51">
        <v>48</v>
      </c>
      <c r="B66" s="56" t="s">
        <v>93</v>
      </c>
      <c r="C66" s="66" t="s">
        <v>66</v>
      </c>
      <c r="D66" s="69">
        <v>2361018056</v>
      </c>
      <c r="E66" s="63" t="s">
        <v>106</v>
      </c>
      <c r="F66" s="64" t="s">
        <v>138</v>
      </c>
      <c r="G66" s="65">
        <v>45372</v>
      </c>
      <c r="H66" s="62">
        <v>18860.2</v>
      </c>
      <c r="I66" s="88"/>
      <c r="J66" s="93"/>
    </row>
    <row r="67" spans="1:12" s="77" customFormat="1" ht="24.75" customHeight="1">
      <c r="A67" s="48">
        <v>49</v>
      </c>
      <c r="B67" s="67" t="s">
        <v>160</v>
      </c>
      <c r="C67" s="68" t="s">
        <v>161</v>
      </c>
      <c r="D67" s="177">
        <v>236900329354</v>
      </c>
      <c r="E67" s="52" t="s">
        <v>162</v>
      </c>
      <c r="F67" s="64" t="s">
        <v>163</v>
      </c>
      <c r="G67" s="65">
        <v>45379</v>
      </c>
      <c r="H67" s="62">
        <v>66850</v>
      </c>
      <c r="I67" s="59" t="s">
        <v>164</v>
      </c>
      <c r="J67" s="64" t="s">
        <v>166</v>
      </c>
    </row>
    <row r="68" spans="1:12" ht="24">
      <c r="A68" s="51">
        <v>50</v>
      </c>
      <c r="B68" s="87" t="s">
        <v>94</v>
      </c>
      <c r="C68" s="66" t="s">
        <v>66</v>
      </c>
      <c r="D68" s="69">
        <v>2361018056</v>
      </c>
      <c r="E68" s="52" t="s">
        <v>106</v>
      </c>
      <c r="F68" s="64" t="s">
        <v>213</v>
      </c>
      <c r="G68" s="65">
        <v>45385</v>
      </c>
      <c r="H68" s="121">
        <v>257536.05</v>
      </c>
      <c r="I68" s="88"/>
      <c r="J68" s="93"/>
      <c r="K68" s="84">
        <v>257536.05</v>
      </c>
      <c r="L68" s="62">
        <v>329311.5</v>
      </c>
    </row>
    <row r="69" spans="1:12" ht="24">
      <c r="A69" s="48">
        <v>51</v>
      </c>
      <c r="B69" s="67" t="s">
        <v>160</v>
      </c>
      <c r="C69" s="66" t="s">
        <v>215</v>
      </c>
      <c r="D69" s="69" t="s">
        <v>216</v>
      </c>
      <c r="E69" s="63" t="s">
        <v>217</v>
      </c>
      <c r="F69" s="64" t="s">
        <v>214</v>
      </c>
      <c r="G69" s="65">
        <v>45408</v>
      </c>
      <c r="H69" s="62">
        <v>39250</v>
      </c>
      <c r="I69" s="88"/>
      <c r="J69" s="64" t="s">
        <v>166</v>
      </c>
    </row>
    <row r="70" spans="1:12" ht="24">
      <c r="A70" s="51">
        <v>52</v>
      </c>
      <c r="B70" s="85" t="s">
        <v>218</v>
      </c>
      <c r="C70" s="66" t="s">
        <v>219</v>
      </c>
      <c r="D70" s="69">
        <v>5043059336</v>
      </c>
      <c r="E70" s="63" t="s">
        <v>220</v>
      </c>
      <c r="F70" s="64">
        <v>9097</v>
      </c>
      <c r="G70" s="65">
        <v>45392</v>
      </c>
      <c r="H70" s="62">
        <v>69384.77</v>
      </c>
      <c r="I70" s="88"/>
      <c r="J70" s="93"/>
    </row>
    <row r="71" spans="1:12" s="77" customFormat="1" ht="36">
      <c r="A71" s="48">
        <v>53</v>
      </c>
      <c r="B71" s="66" t="s">
        <v>222</v>
      </c>
      <c r="C71" s="66" t="s">
        <v>223</v>
      </c>
      <c r="D71" s="64" t="s">
        <v>224</v>
      </c>
      <c r="E71" s="63" t="s">
        <v>225</v>
      </c>
      <c r="F71" s="64" t="s">
        <v>221</v>
      </c>
      <c r="G71" s="65">
        <v>45446</v>
      </c>
      <c r="H71" s="62">
        <v>413483</v>
      </c>
      <c r="I71" s="85"/>
      <c r="J71" s="85"/>
    </row>
    <row r="72" spans="1:12" s="77" customFormat="1" ht="24.75" customHeight="1">
      <c r="A72" s="48">
        <v>54</v>
      </c>
      <c r="B72" s="67" t="s">
        <v>226</v>
      </c>
      <c r="C72" s="68" t="s">
        <v>227</v>
      </c>
      <c r="D72" s="69" t="s">
        <v>228</v>
      </c>
      <c r="E72" s="63" t="s">
        <v>229</v>
      </c>
      <c r="F72" s="64" t="s">
        <v>230</v>
      </c>
      <c r="G72" s="65">
        <v>45468</v>
      </c>
      <c r="H72" s="62">
        <v>109580</v>
      </c>
      <c r="I72" s="62"/>
      <c r="J72" s="64" t="s">
        <v>166</v>
      </c>
      <c r="L72" s="103">
        <f>H62+H26+H27+H23+H22+H21+H20+H18+H17+H16</f>
        <v>170506.08000000002</v>
      </c>
    </row>
    <row r="73" spans="1:12" s="77" customFormat="1" ht="24.75" customHeight="1">
      <c r="A73" s="51">
        <v>55</v>
      </c>
      <c r="B73" s="85" t="s">
        <v>218</v>
      </c>
      <c r="C73" s="66" t="s">
        <v>219</v>
      </c>
      <c r="D73" s="70">
        <v>5043059337</v>
      </c>
      <c r="E73" s="63" t="s">
        <v>220</v>
      </c>
      <c r="F73" s="64">
        <v>11967</v>
      </c>
      <c r="G73" s="65">
        <v>45465</v>
      </c>
      <c r="H73" s="99">
        <v>3000</v>
      </c>
      <c r="I73" s="99"/>
      <c r="J73" s="85"/>
    </row>
    <row r="74" spans="1:12" s="77" customFormat="1" ht="48">
      <c r="A74" s="48">
        <v>56</v>
      </c>
      <c r="B74" s="63" t="s">
        <v>231</v>
      </c>
      <c r="C74" s="63" t="s">
        <v>232</v>
      </c>
      <c r="D74" s="70">
        <v>2371003517</v>
      </c>
      <c r="E74" s="63" t="s">
        <v>233</v>
      </c>
      <c r="F74" s="64" t="s">
        <v>234</v>
      </c>
      <c r="G74" s="65">
        <v>45454</v>
      </c>
      <c r="H74" s="62">
        <v>66000</v>
      </c>
      <c r="I74" s="62"/>
      <c r="J74" s="85"/>
    </row>
    <row r="75" spans="1:12" s="77" customFormat="1" ht="27" customHeight="1">
      <c r="A75" s="51">
        <v>57</v>
      </c>
      <c r="B75" s="67" t="s">
        <v>266</v>
      </c>
      <c r="C75" s="66" t="s">
        <v>264</v>
      </c>
      <c r="D75" s="69">
        <v>2310161202</v>
      </c>
      <c r="E75" s="63" t="s">
        <v>265</v>
      </c>
      <c r="F75" s="100" t="s">
        <v>263</v>
      </c>
      <c r="G75" s="178">
        <v>45478</v>
      </c>
      <c r="H75" s="99">
        <v>273790</v>
      </c>
      <c r="I75" s="62"/>
      <c r="J75" s="64" t="s">
        <v>166</v>
      </c>
    </row>
    <row r="76" spans="1:12" s="77" customFormat="1" ht="27" customHeight="1">
      <c r="A76" s="48">
        <v>58</v>
      </c>
      <c r="B76" s="87" t="s">
        <v>269</v>
      </c>
      <c r="C76" s="66" t="s">
        <v>66</v>
      </c>
      <c r="D76" s="69">
        <v>2361018056</v>
      </c>
      <c r="E76" s="52" t="s">
        <v>106</v>
      </c>
      <c r="F76" s="64" t="s">
        <v>267</v>
      </c>
      <c r="G76" s="65">
        <v>45537</v>
      </c>
      <c r="H76" s="62">
        <v>420738.47</v>
      </c>
      <c r="I76" s="62"/>
      <c r="J76" s="85"/>
    </row>
    <row r="77" spans="1:12" s="77" customFormat="1" ht="27" customHeight="1">
      <c r="A77" s="51">
        <v>59</v>
      </c>
      <c r="B77" s="87" t="s">
        <v>272</v>
      </c>
      <c r="C77" s="66" t="s">
        <v>66</v>
      </c>
      <c r="D77" s="69">
        <v>2361018057</v>
      </c>
      <c r="E77" s="52" t="s">
        <v>270</v>
      </c>
      <c r="F77" s="64" t="s">
        <v>268</v>
      </c>
      <c r="G77" s="65">
        <v>45545</v>
      </c>
      <c r="H77" s="62">
        <v>62706.55</v>
      </c>
      <c r="I77" s="62"/>
      <c r="J77" s="85"/>
      <c r="L77" s="103">
        <f>H79+H78+H77+H76+L68+H66+H64+H63+H71</f>
        <v>2053406.8499999999</v>
      </c>
    </row>
    <row r="78" spans="1:12" s="77" customFormat="1" ht="27" customHeight="1">
      <c r="A78" s="48">
        <v>60</v>
      </c>
      <c r="B78" s="87" t="s">
        <v>274</v>
      </c>
      <c r="C78" s="66" t="s">
        <v>66</v>
      </c>
      <c r="D78" s="69">
        <v>2361018058</v>
      </c>
      <c r="E78" s="52" t="s">
        <v>273</v>
      </c>
      <c r="F78" s="64" t="s">
        <v>271</v>
      </c>
      <c r="G78" s="65">
        <v>45545</v>
      </c>
      <c r="H78" s="62">
        <v>330345.36</v>
      </c>
      <c r="I78" s="62"/>
      <c r="J78" s="85"/>
    </row>
    <row r="79" spans="1:12" s="77" customFormat="1" ht="27" customHeight="1">
      <c r="A79" s="51">
        <v>61</v>
      </c>
      <c r="B79" s="56" t="s">
        <v>276</v>
      </c>
      <c r="C79" s="66" t="s">
        <v>66</v>
      </c>
      <c r="D79" s="69">
        <v>2361018059</v>
      </c>
      <c r="E79" s="52" t="s">
        <v>275</v>
      </c>
      <c r="F79" s="64" t="s">
        <v>245</v>
      </c>
      <c r="G79" s="65">
        <v>45545</v>
      </c>
      <c r="H79" s="62">
        <v>104155.17</v>
      </c>
      <c r="I79" s="62"/>
      <c r="J79" s="85"/>
    </row>
    <row r="80" spans="1:12" s="77" customFormat="1" ht="27" customHeight="1">
      <c r="A80" s="48">
        <v>62</v>
      </c>
      <c r="B80" s="56" t="s">
        <v>327</v>
      </c>
      <c r="C80" s="66" t="s">
        <v>328</v>
      </c>
      <c r="D80" s="69">
        <v>7706688536</v>
      </c>
      <c r="E80" s="52" t="s">
        <v>329</v>
      </c>
      <c r="F80" s="64" t="s">
        <v>330</v>
      </c>
      <c r="G80" s="65">
        <v>45573</v>
      </c>
      <c r="H80" s="62">
        <v>72161</v>
      </c>
      <c r="I80" s="62"/>
      <c r="J80" s="64" t="s">
        <v>166</v>
      </c>
    </row>
    <row r="81" spans="1:12" s="77" customFormat="1" ht="27" customHeight="1">
      <c r="A81" s="51">
        <v>63</v>
      </c>
      <c r="B81" s="56" t="s">
        <v>331</v>
      </c>
      <c r="C81" s="63" t="s">
        <v>332</v>
      </c>
      <c r="D81" s="69">
        <v>2306017277</v>
      </c>
      <c r="E81" s="52" t="s">
        <v>333</v>
      </c>
      <c r="F81" s="64">
        <v>276</v>
      </c>
      <c r="G81" s="65">
        <v>45586</v>
      </c>
      <c r="H81" s="62">
        <v>2321</v>
      </c>
      <c r="I81" s="62"/>
      <c r="J81" s="85"/>
    </row>
    <row r="82" spans="1:12" s="77" customFormat="1" ht="27" customHeight="1">
      <c r="A82" s="48">
        <v>64</v>
      </c>
      <c r="B82" s="56" t="s">
        <v>334</v>
      </c>
      <c r="C82" s="63" t="s">
        <v>332</v>
      </c>
      <c r="D82" s="69">
        <v>2306017278</v>
      </c>
      <c r="E82" s="52" t="s">
        <v>333</v>
      </c>
      <c r="F82" s="64">
        <v>275</v>
      </c>
      <c r="G82" s="65">
        <v>45586</v>
      </c>
      <c r="H82" s="62">
        <v>334601</v>
      </c>
      <c r="I82" s="62"/>
      <c r="J82" s="85"/>
    </row>
    <row r="83" spans="1:12" s="77" customFormat="1" ht="27" customHeight="1">
      <c r="A83" s="48">
        <v>65</v>
      </c>
      <c r="B83" s="56" t="s">
        <v>276</v>
      </c>
      <c r="C83" s="66" t="s">
        <v>66</v>
      </c>
      <c r="D83" s="69">
        <v>2361018059</v>
      </c>
      <c r="E83" s="52" t="s">
        <v>275</v>
      </c>
      <c r="F83" s="64" t="s">
        <v>335</v>
      </c>
      <c r="G83" s="65">
        <v>45579</v>
      </c>
      <c r="H83" s="62">
        <v>107158.46</v>
      </c>
      <c r="I83" s="62"/>
      <c r="J83" s="85"/>
    </row>
    <row r="84" spans="1:12" s="77" customFormat="1" ht="44.25" customHeight="1">
      <c r="A84" s="51">
        <v>66</v>
      </c>
      <c r="B84" s="137" t="s">
        <v>337</v>
      </c>
      <c r="C84" s="100" t="s">
        <v>323</v>
      </c>
      <c r="D84" s="179" t="s">
        <v>322</v>
      </c>
      <c r="E84" s="96" t="s">
        <v>324</v>
      </c>
      <c r="F84" s="64" t="s">
        <v>336</v>
      </c>
      <c r="G84" s="65">
        <v>45608</v>
      </c>
      <c r="H84" s="62">
        <v>38500</v>
      </c>
      <c r="I84" s="62"/>
      <c r="J84" s="64" t="s">
        <v>166</v>
      </c>
    </row>
    <row r="85" spans="1:12" s="77" customFormat="1" ht="35.25" customHeight="1">
      <c r="A85" s="48">
        <v>67</v>
      </c>
      <c r="B85" s="137" t="s">
        <v>339</v>
      </c>
      <c r="C85" s="100" t="s">
        <v>338</v>
      </c>
      <c r="D85" s="112">
        <v>7329022201</v>
      </c>
      <c r="E85" s="137" t="s">
        <v>340</v>
      </c>
      <c r="F85" s="64" t="s">
        <v>341</v>
      </c>
      <c r="G85" s="65">
        <v>45608</v>
      </c>
      <c r="H85" s="62">
        <v>303840</v>
      </c>
      <c r="I85" s="62"/>
      <c r="J85" s="64" t="s">
        <v>166</v>
      </c>
    </row>
    <row r="86" spans="1:12" s="77" customFormat="1" ht="37.5" customHeight="1">
      <c r="A86" s="51">
        <v>68</v>
      </c>
      <c r="B86" s="137" t="s">
        <v>343</v>
      </c>
      <c r="C86" s="100" t="s">
        <v>344</v>
      </c>
      <c r="D86" s="179" t="s">
        <v>345</v>
      </c>
      <c r="E86" s="137" t="s">
        <v>346</v>
      </c>
      <c r="F86" s="64" t="s">
        <v>342</v>
      </c>
      <c r="G86" s="65">
        <v>45614</v>
      </c>
      <c r="H86" s="62">
        <v>44896.6</v>
      </c>
      <c r="I86" s="62"/>
      <c r="J86" s="64" t="s">
        <v>166</v>
      </c>
    </row>
    <row r="87" spans="1:12" s="77" customFormat="1" ht="39" customHeight="1">
      <c r="A87" s="48">
        <v>69</v>
      </c>
      <c r="B87" s="137" t="s">
        <v>381</v>
      </c>
      <c r="C87" s="100" t="s">
        <v>382</v>
      </c>
      <c r="D87" s="179" t="s">
        <v>383</v>
      </c>
      <c r="E87" s="137" t="s">
        <v>384</v>
      </c>
      <c r="F87" s="64" t="s">
        <v>380</v>
      </c>
      <c r="G87" s="65">
        <v>45618</v>
      </c>
      <c r="H87" s="62">
        <v>20549.849999999999</v>
      </c>
      <c r="I87" s="62"/>
      <c r="J87" s="64" t="s">
        <v>166</v>
      </c>
    </row>
    <row r="88" spans="1:12" s="77" customFormat="1" ht="39" customHeight="1">
      <c r="A88" s="51">
        <v>70</v>
      </c>
      <c r="B88" s="100" t="s">
        <v>308</v>
      </c>
      <c r="C88" s="100" t="s">
        <v>387</v>
      </c>
      <c r="D88" s="179" t="s">
        <v>386</v>
      </c>
      <c r="E88" s="137" t="s">
        <v>388</v>
      </c>
      <c r="F88" s="64" t="s">
        <v>385</v>
      </c>
      <c r="G88" s="65">
        <v>45618</v>
      </c>
      <c r="H88" s="62">
        <v>24866.04</v>
      </c>
      <c r="I88" s="62"/>
      <c r="J88" s="64" t="s">
        <v>166</v>
      </c>
    </row>
    <row r="89" spans="1:12" s="77" customFormat="1" ht="39" customHeight="1">
      <c r="A89" s="48">
        <v>71</v>
      </c>
      <c r="B89" s="137" t="s">
        <v>389</v>
      </c>
      <c r="C89" s="100" t="s">
        <v>373</v>
      </c>
      <c r="D89" s="170" t="s">
        <v>370</v>
      </c>
      <c r="E89" s="96" t="s">
        <v>371</v>
      </c>
      <c r="F89" s="64" t="s">
        <v>390</v>
      </c>
      <c r="G89" s="65">
        <v>45625</v>
      </c>
      <c r="H89" s="62">
        <v>136500</v>
      </c>
      <c r="I89" s="62"/>
      <c r="J89" s="64" t="s">
        <v>166</v>
      </c>
    </row>
    <row r="90" spans="1:12" s="77" customFormat="1" ht="39" customHeight="1">
      <c r="A90" s="51">
        <v>72</v>
      </c>
      <c r="B90" s="137" t="s">
        <v>393</v>
      </c>
      <c r="C90" s="100" t="s">
        <v>392</v>
      </c>
      <c r="D90" s="179" t="s">
        <v>394</v>
      </c>
      <c r="E90" s="137" t="s">
        <v>395</v>
      </c>
      <c r="F90" s="64" t="s">
        <v>391</v>
      </c>
      <c r="G90" s="65">
        <v>45630</v>
      </c>
      <c r="H90" s="62">
        <v>97588</v>
      </c>
      <c r="I90" s="62"/>
      <c r="J90" s="64" t="s">
        <v>166</v>
      </c>
    </row>
    <row r="91" spans="1:12" s="77" customFormat="1" ht="39" customHeight="1">
      <c r="A91" s="48">
        <v>73</v>
      </c>
      <c r="B91" s="56" t="s">
        <v>276</v>
      </c>
      <c r="C91" s="66" t="s">
        <v>66</v>
      </c>
      <c r="D91" s="70">
        <v>2361018059</v>
      </c>
      <c r="E91" s="52" t="s">
        <v>275</v>
      </c>
      <c r="F91" s="64" t="s">
        <v>396</v>
      </c>
      <c r="G91" s="65">
        <v>45625</v>
      </c>
      <c r="H91" s="62">
        <f>195607.86+4779.24</f>
        <v>200387.09999999998</v>
      </c>
      <c r="I91" s="62"/>
      <c r="J91" s="51" t="s">
        <v>397</v>
      </c>
    </row>
    <row r="92" spans="1:12" s="77" customFormat="1" ht="39" customHeight="1">
      <c r="A92" s="51">
        <v>74</v>
      </c>
      <c r="B92" s="137" t="s">
        <v>305</v>
      </c>
      <c r="C92" s="100" t="s">
        <v>365</v>
      </c>
      <c r="D92" s="170" t="s">
        <v>367</v>
      </c>
      <c r="E92" s="137" t="s">
        <v>368</v>
      </c>
      <c r="F92" s="64">
        <v>38</v>
      </c>
      <c r="G92" s="65">
        <v>45625</v>
      </c>
      <c r="H92" s="62">
        <v>37335</v>
      </c>
      <c r="I92" s="62"/>
      <c r="J92" s="51"/>
    </row>
    <row r="93" spans="1:12" s="77" customFormat="1" ht="39" customHeight="1">
      <c r="A93" s="48">
        <v>75</v>
      </c>
      <c r="B93" s="137" t="s">
        <v>398</v>
      </c>
      <c r="C93" s="66" t="s">
        <v>400</v>
      </c>
      <c r="D93" s="70">
        <v>2306031761</v>
      </c>
      <c r="E93" s="52" t="s">
        <v>401</v>
      </c>
      <c r="F93" s="64" t="s">
        <v>399</v>
      </c>
      <c r="G93" s="65">
        <v>45631</v>
      </c>
      <c r="H93" s="62">
        <v>30350</v>
      </c>
      <c r="I93" s="62"/>
      <c r="J93" s="51"/>
    </row>
    <row r="94" spans="1:12" s="77" customFormat="1" ht="39" customHeight="1">
      <c r="A94" s="48">
        <v>76</v>
      </c>
      <c r="B94" s="56" t="s">
        <v>276</v>
      </c>
      <c r="C94" s="66" t="s">
        <v>66</v>
      </c>
      <c r="D94" s="70">
        <v>2361018059</v>
      </c>
      <c r="E94" s="52" t="s">
        <v>275</v>
      </c>
      <c r="F94" s="64" t="s">
        <v>402</v>
      </c>
      <c r="G94" s="65">
        <v>45642</v>
      </c>
      <c r="H94" s="62">
        <f>107646.64+2456.63</f>
        <v>110103.27</v>
      </c>
      <c r="I94" s="62"/>
      <c r="J94" s="51" t="s">
        <v>403</v>
      </c>
    </row>
    <row r="95" spans="1:12" s="77" customFormat="1" ht="39" customHeight="1">
      <c r="A95" s="51">
        <v>77</v>
      </c>
      <c r="B95" s="137" t="s">
        <v>404</v>
      </c>
      <c r="C95" s="66" t="s">
        <v>405</v>
      </c>
      <c r="D95" s="70">
        <v>235207830509</v>
      </c>
      <c r="E95" s="52" t="s">
        <v>287</v>
      </c>
      <c r="F95" s="64" t="s">
        <v>406</v>
      </c>
      <c r="G95" s="65">
        <v>45644</v>
      </c>
      <c r="H95" s="62">
        <v>30000</v>
      </c>
      <c r="I95" s="62"/>
      <c r="J95" s="51"/>
      <c r="L95" s="172">
        <f>H97-7235.87</f>
        <v>4912048.6199999982</v>
      </c>
    </row>
    <row r="96" spans="1:12" s="77" customFormat="1" ht="27" hidden="1" customHeight="1">
      <c r="A96" s="48">
        <v>78</v>
      </c>
      <c r="B96" s="67"/>
      <c r="C96" s="68"/>
      <c r="D96" s="71"/>
      <c r="E96" s="52"/>
      <c r="F96" s="64"/>
      <c r="G96" s="65"/>
      <c r="H96" s="62"/>
      <c r="I96" s="62"/>
      <c r="J96" s="85"/>
    </row>
    <row r="97" spans="1:12" s="126" customFormat="1" ht="28.5" customHeight="1">
      <c r="A97" s="122"/>
      <c r="B97" s="234" t="s">
        <v>10</v>
      </c>
      <c r="C97" s="235"/>
      <c r="D97" s="236"/>
      <c r="E97" s="123"/>
      <c r="F97" s="122"/>
      <c r="G97" s="122"/>
      <c r="H97" s="124">
        <f>SUM(H61:H95)</f>
        <v>4919284.4899999984</v>
      </c>
      <c r="I97" s="124">
        <f>SUM(I61:I76)</f>
        <v>15367.8</v>
      </c>
      <c r="J97" s="125"/>
      <c r="L97" s="127">
        <f>H30+H33+H42+H46+H47+H48+H52+H55+H65+H67+H69+H72+H75+H80+H84+H85+H86+H87+H88+H89+H90</f>
        <v>1757940.1900000002</v>
      </c>
    </row>
    <row r="98" spans="1:12" ht="24.4" customHeight="1">
      <c r="A98" s="237" t="s">
        <v>21</v>
      </c>
      <c r="B98" s="238"/>
      <c r="C98" s="238"/>
      <c r="D98" s="238"/>
      <c r="E98" s="238"/>
      <c r="F98" s="238"/>
      <c r="G98" s="239"/>
      <c r="H98" s="128">
        <f>H97+H59</f>
        <v>5889891.9799999986</v>
      </c>
      <c r="I98" s="128">
        <f>I97+I59</f>
        <v>15367.8</v>
      </c>
      <c r="J98" s="93"/>
    </row>
    <row r="99" spans="1:12">
      <c r="L99" s="84">
        <v>6127705.3600000003</v>
      </c>
    </row>
    <row r="100" spans="1:12">
      <c r="L100" s="83">
        <f>L99-H98</f>
        <v>237813.38000000175</v>
      </c>
    </row>
    <row r="101" spans="1:12" s="131" customFormat="1" ht="15.75">
      <c r="A101" s="129" t="s">
        <v>60</v>
      </c>
      <c r="B101" s="129"/>
      <c r="C101" s="130"/>
      <c r="D101" s="168"/>
      <c r="F101" s="250" t="s">
        <v>69</v>
      </c>
      <c r="G101" s="250"/>
      <c r="H101" s="250"/>
    </row>
    <row r="102" spans="1:12" s="132" customFormat="1" ht="11.25">
      <c r="D102" s="133" t="s">
        <v>50</v>
      </c>
      <c r="F102" s="242" t="s">
        <v>51</v>
      </c>
      <c r="G102" s="242"/>
      <c r="H102" s="242"/>
    </row>
    <row r="105" spans="1:12">
      <c r="A105" s="134" t="s">
        <v>61</v>
      </c>
      <c r="B105" s="135"/>
      <c r="D105" s="169"/>
      <c r="F105" s="251" t="s">
        <v>70</v>
      </c>
      <c r="G105" s="251"/>
      <c r="H105" s="251"/>
    </row>
    <row r="106" spans="1:12">
      <c r="D106" s="133" t="s">
        <v>50</v>
      </c>
      <c r="F106" s="242" t="s">
        <v>52</v>
      </c>
      <c r="G106" s="242"/>
      <c r="H106" s="242"/>
    </row>
  </sheetData>
  <autoFilter ref="A13:J45">
    <filterColumn colId="7"/>
  </autoFilter>
  <mergeCells count="18">
    <mergeCell ref="F106:H106"/>
    <mergeCell ref="A5:H5"/>
    <mergeCell ref="A7:C7"/>
    <mergeCell ref="A10:C10"/>
    <mergeCell ref="E10:H10"/>
    <mergeCell ref="E11:H11"/>
    <mergeCell ref="E7:H7"/>
    <mergeCell ref="E8:H8"/>
    <mergeCell ref="A15:H15"/>
    <mergeCell ref="F101:H101"/>
    <mergeCell ref="F105:H105"/>
    <mergeCell ref="A60:H60"/>
    <mergeCell ref="B97:D97"/>
    <mergeCell ref="B59:D59"/>
    <mergeCell ref="A98:G98"/>
    <mergeCell ref="E1:H1"/>
    <mergeCell ref="E2:H2"/>
    <mergeCell ref="F102:H102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46"/>
  <sheetViews>
    <sheetView view="pageBreakPreview" topLeftCell="A10" zoomScale="80" zoomScaleNormal="100" zoomScaleSheetLayoutView="80" workbookViewId="0">
      <selection sqref="A1:XFD1048576"/>
    </sheetView>
  </sheetViews>
  <sheetFormatPr defaultColWidth="8.7109375" defaultRowHeight="12.75"/>
  <cols>
    <col min="1" max="2" width="8.7109375" style="3"/>
    <col min="3" max="3" width="23" style="3" customWidth="1"/>
    <col min="4" max="4" width="20.140625" style="3" customWidth="1"/>
    <col min="5" max="5" width="19" style="3" customWidth="1"/>
    <col min="6" max="6" width="31.28515625" style="3" customWidth="1"/>
    <col min="7" max="7" width="18.140625" style="3" customWidth="1"/>
    <col min="8" max="8" width="16.5703125" style="107" customWidth="1"/>
    <col min="9" max="9" width="16" style="3" customWidth="1"/>
    <col min="10" max="10" width="18" style="3" customWidth="1"/>
    <col min="11" max="11" width="17" style="3" customWidth="1"/>
    <col min="12" max="12" width="16.7109375" style="3" bestFit="1" customWidth="1"/>
    <col min="13" max="16384" width="8.7109375" style="3"/>
  </cols>
  <sheetData>
    <row r="1" spans="2:11">
      <c r="H1" s="252" t="s">
        <v>53</v>
      </c>
      <c r="I1" s="252"/>
      <c r="J1" s="252"/>
    </row>
    <row r="2" spans="2:11" ht="89.25" customHeight="1">
      <c r="H2" s="253" t="s">
        <v>67</v>
      </c>
      <c r="I2" s="252"/>
      <c r="J2" s="252"/>
    </row>
    <row r="4" spans="2:11" ht="43.9" customHeight="1">
      <c r="B4" s="254" t="s">
        <v>56</v>
      </c>
      <c r="C4" s="255"/>
      <c r="D4" s="255"/>
      <c r="E4" s="255"/>
      <c r="F4" s="255"/>
      <c r="G4" s="255"/>
      <c r="H4" s="255"/>
      <c r="I4" s="255"/>
      <c r="J4" s="255"/>
    </row>
    <row r="5" spans="2:11">
      <c r="B5" s="142"/>
      <c r="C5" s="142"/>
      <c r="D5" s="142"/>
      <c r="E5" s="142"/>
      <c r="F5" s="142"/>
      <c r="G5" s="142"/>
      <c r="H5" s="181"/>
      <c r="I5" s="142"/>
    </row>
    <row r="6" spans="2:11">
      <c r="B6" s="142"/>
      <c r="C6" s="142"/>
      <c r="D6" s="142"/>
      <c r="E6" s="142"/>
      <c r="F6" s="142"/>
      <c r="G6" s="142"/>
      <c r="H6" s="181"/>
      <c r="I6" s="142"/>
    </row>
    <row r="7" spans="2:11">
      <c r="B7" s="257" t="s">
        <v>2</v>
      </c>
      <c r="C7" s="257"/>
      <c r="D7" s="257"/>
      <c r="E7" s="6"/>
      <c r="F7" s="262" t="s">
        <v>97</v>
      </c>
      <c r="G7" s="262"/>
      <c r="H7" s="262"/>
      <c r="I7" s="262"/>
      <c r="J7" s="262"/>
    </row>
    <row r="8" spans="2:11">
      <c r="B8" s="4"/>
      <c r="C8" s="4"/>
      <c r="D8" s="4"/>
      <c r="F8" s="263" t="s">
        <v>4</v>
      </c>
      <c r="G8" s="263"/>
      <c r="H8" s="263"/>
      <c r="I8" s="263"/>
      <c r="J8" s="263"/>
    </row>
    <row r="9" spans="2:11">
      <c r="B9" s="142"/>
      <c r="C9" s="142"/>
      <c r="D9" s="142"/>
      <c r="E9" s="142"/>
      <c r="F9" s="142"/>
      <c r="G9" s="142"/>
      <c r="H9" s="181"/>
      <c r="I9" s="142"/>
    </row>
    <row r="10" spans="2:11">
      <c r="B10" s="257" t="s">
        <v>3</v>
      </c>
      <c r="C10" s="257"/>
      <c r="D10" s="257"/>
      <c r="E10" s="5"/>
      <c r="F10" s="262" t="s">
        <v>359</v>
      </c>
      <c r="G10" s="262"/>
      <c r="H10" s="262"/>
      <c r="I10" s="262"/>
      <c r="J10" s="262"/>
    </row>
    <row r="11" spans="2:11">
      <c r="B11" s="142"/>
      <c r="C11" s="142"/>
      <c r="D11" s="142"/>
      <c r="F11" s="264" t="s">
        <v>5</v>
      </c>
      <c r="G11" s="264"/>
      <c r="H11" s="264"/>
      <c r="I11" s="264"/>
      <c r="J11" s="264"/>
    </row>
    <row r="13" spans="2:11" ht="51">
      <c r="B13" s="1" t="s">
        <v>0</v>
      </c>
      <c r="C13" s="1" t="s">
        <v>11</v>
      </c>
      <c r="D13" s="1" t="s">
        <v>9</v>
      </c>
      <c r="E13" s="1" t="s">
        <v>7</v>
      </c>
      <c r="F13" s="1" t="s">
        <v>16</v>
      </c>
      <c r="G13" s="1" t="s">
        <v>12</v>
      </c>
      <c r="H13" s="73" t="s">
        <v>13</v>
      </c>
      <c r="I13" s="1" t="s">
        <v>14</v>
      </c>
      <c r="J13" s="1" t="s">
        <v>15</v>
      </c>
    </row>
    <row r="14" spans="2:11">
      <c r="B14" s="1">
        <v>1</v>
      </c>
      <c r="C14" s="1">
        <v>2</v>
      </c>
      <c r="D14" s="1">
        <v>3</v>
      </c>
      <c r="E14" s="1">
        <v>4</v>
      </c>
      <c r="F14" s="1">
        <v>5</v>
      </c>
      <c r="G14" s="1">
        <v>6</v>
      </c>
      <c r="H14" s="73">
        <v>7</v>
      </c>
      <c r="I14" s="1">
        <v>8</v>
      </c>
      <c r="J14" s="143">
        <v>9</v>
      </c>
    </row>
    <row r="15" spans="2:11" s="107" customFormat="1" ht="32.25" customHeight="1">
      <c r="B15" s="73">
        <v>1</v>
      </c>
      <c r="C15" s="74" t="s">
        <v>104</v>
      </c>
      <c r="D15" s="73" t="s">
        <v>105</v>
      </c>
      <c r="E15" s="144">
        <v>2361018056</v>
      </c>
      <c r="F15" s="145" t="s">
        <v>106</v>
      </c>
      <c r="G15" s="73" t="s">
        <v>103</v>
      </c>
      <c r="H15" s="76">
        <v>12550495.029999999</v>
      </c>
      <c r="I15" s="76">
        <v>8364198.2199999997</v>
      </c>
      <c r="J15" s="91" t="s">
        <v>173</v>
      </c>
      <c r="K15" s="146"/>
    </row>
    <row r="16" spans="2:11" ht="38.25">
      <c r="B16" s="1">
        <v>2</v>
      </c>
      <c r="C16" s="147" t="s">
        <v>141</v>
      </c>
      <c r="D16" s="148" t="s">
        <v>139</v>
      </c>
      <c r="E16" s="73">
        <v>2308091759</v>
      </c>
      <c r="F16" s="145" t="s">
        <v>98</v>
      </c>
      <c r="G16" s="73" t="s">
        <v>140</v>
      </c>
      <c r="H16" s="101">
        <v>1378000</v>
      </c>
      <c r="I16" s="101"/>
      <c r="J16" s="149" t="s">
        <v>62</v>
      </c>
    </row>
    <row r="17" spans="2:12" ht="33.75" customHeight="1">
      <c r="B17" s="73">
        <v>3</v>
      </c>
      <c r="C17" s="147" t="s">
        <v>142</v>
      </c>
      <c r="D17" s="150" t="s">
        <v>144</v>
      </c>
      <c r="E17" s="151">
        <v>2310010637</v>
      </c>
      <c r="F17" s="152" t="s">
        <v>167</v>
      </c>
      <c r="G17" s="148" t="s">
        <v>143</v>
      </c>
      <c r="H17" s="153">
        <v>327509.61</v>
      </c>
      <c r="I17" s="154"/>
      <c r="J17" s="149" t="s">
        <v>62</v>
      </c>
      <c r="L17" s="155">
        <f>H17+I18+I19</f>
        <v>1981555.62</v>
      </c>
    </row>
    <row r="18" spans="2:12" ht="36.75" customHeight="1">
      <c r="B18" s="1">
        <v>4</v>
      </c>
      <c r="C18" s="147" t="s">
        <v>147</v>
      </c>
      <c r="D18" s="72" t="s">
        <v>145</v>
      </c>
      <c r="E18" s="151">
        <v>2341015025</v>
      </c>
      <c r="F18" s="156" t="s">
        <v>100</v>
      </c>
      <c r="G18" s="148" t="s">
        <v>146</v>
      </c>
      <c r="H18" s="157">
        <v>57260.98</v>
      </c>
      <c r="I18" s="154">
        <v>53590.400000000001</v>
      </c>
      <c r="J18" s="149" t="s">
        <v>173</v>
      </c>
    </row>
    <row r="19" spans="2:12" s="107" customFormat="1" ht="32.25" customHeight="1">
      <c r="B19" s="73">
        <v>5</v>
      </c>
      <c r="C19" s="147" t="s">
        <v>148</v>
      </c>
      <c r="D19" s="73" t="s">
        <v>149</v>
      </c>
      <c r="E19" s="151">
        <v>78111207760</v>
      </c>
      <c r="F19" s="156" t="s">
        <v>99</v>
      </c>
      <c r="G19" s="73" t="s">
        <v>150</v>
      </c>
      <c r="H19" s="76">
        <v>1817445.58</v>
      </c>
      <c r="I19" s="76">
        <v>1600455.61</v>
      </c>
      <c r="J19" s="91" t="s">
        <v>173</v>
      </c>
      <c r="K19" s="158"/>
    </row>
    <row r="20" spans="2:12" ht="27.75" customHeight="1">
      <c r="B20" s="1">
        <v>6</v>
      </c>
      <c r="C20" s="147" t="s">
        <v>151</v>
      </c>
      <c r="D20" s="148" t="s">
        <v>152</v>
      </c>
      <c r="E20" s="73">
        <v>7715995942</v>
      </c>
      <c r="F20" s="145" t="s">
        <v>101</v>
      </c>
      <c r="G20" s="73" t="s">
        <v>153</v>
      </c>
      <c r="H20" s="101">
        <v>628721.5</v>
      </c>
      <c r="I20" s="101">
        <v>628721.5</v>
      </c>
      <c r="J20" s="91" t="s">
        <v>173</v>
      </c>
    </row>
    <row r="21" spans="2:12" ht="25.5">
      <c r="B21" s="73">
        <v>7</v>
      </c>
      <c r="C21" s="147" t="s">
        <v>154</v>
      </c>
      <c r="D21" s="148" t="s">
        <v>155</v>
      </c>
      <c r="E21" s="73">
        <v>7715995942</v>
      </c>
      <c r="F21" s="145" t="s">
        <v>101</v>
      </c>
      <c r="G21" s="73" t="s">
        <v>156</v>
      </c>
      <c r="H21" s="101">
        <v>8794.5</v>
      </c>
      <c r="I21" s="101">
        <v>8794.5</v>
      </c>
      <c r="J21" s="91" t="s">
        <v>173</v>
      </c>
    </row>
    <row r="22" spans="2:12" ht="25.5">
      <c r="B22" s="1">
        <v>8</v>
      </c>
      <c r="C22" s="147" t="s">
        <v>177</v>
      </c>
      <c r="D22" s="148" t="s">
        <v>174</v>
      </c>
      <c r="E22" s="73">
        <v>2310047193</v>
      </c>
      <c r="F22" s="145" t="s">
        <v>175</v>
      </c>
      <c r="G22" s="73" t="s">
        <v>176</v>
      </c>
      <c r="H22" s="101">
        <v>53505</v>
      </c>
      <c r="I22" s="101">
        <v>53505</v>
      </c>
      <c r="J22" s="91" t="s">
        <v>173</v>
      </c>
    </row>
    <row r="23" spans="2:12" ht="43.5" customHeight="1">
      <c r="B23" s="73">
        <v>9</v>
      </c>
      <c r="C23" s="147" t="s">
        <v>157</v>
      </c>
      <c r="D23" s="1" t="s">
        <v>158</v>
      </c>
      <c r="E23" s="73">
        <v>7729656731</v>
      </c>
      <c r="F23" s="145" t="s">
        <v>102</v>
      </c>
      <c r="G23" s="73" t="s">
        <v>159</v>
      </c>
      <c r="H23" s="101">
        <v>5604665.5499999998</v>
      </c>
      <c r="I23" s="101">
        <v>5604665.5499999998</v>
      </c>
      <c r="J23" s="91" t="s">
        <v>173</v>
      </c>
    </row>
    <row r="24" spans="2:12" ht="39" customHeight="1">
      <c r="B24" s="1">
        <v>10</v>
      </c>
      <c r="C24" s="147" t="s">
        <v>293</v>
      </c>
      <c r="D24" s="1" t="s">
        <v>284</v>
      </c>
      <c r="E24" s="144">
        <v>2361018056</v>
      </c>
      <c r="F24" s="145" t="s">
        <v>106</v>
      </c>
      <c r="G24" s="73" t="s">
        <v>283</v>
      </c>
      <c r="H24" s="101">
        <v>10495456.16</v>
      </c>
      <c r="I24" s="101"/>
      <c r="J24" s="149" t="s">
        <v>62</v>
      </c>
      <c r="L24" s="155">
        <f>H28+H27+H26+H25+H24+H15</f>
        <v>23263012.84</v>
      </c>
    </row>
    <row r="25" spans="2:12" ht="47.25" customHeight="1">
      <c r="B25" s="73">
        <v>11</v>
      </c>
      <c r="C25" s="47" t="s">
        <v>294</v>
      </c>
      <c r="D25" s="1" t="s">
        <v>277</v>
      </c>
      <c r="E25" s="73" t="s">
        <v>278</v>
      </c>
      <c r="F25" s="136" t="s">
        <v>279</v>
      </c>
      <c r="G25" s="73" t="s">
        <v>280</v>
      </c>
      <c r="H25" s="101">
        <v>8326.99</v>
      </c>
      <c r="I25" s="101">
        <v>8326.99</v>
      </c>
      <c r="J25" s="149" t="s">
        <v>173</v>
      </c>
    </row>
    <row r="26" spans="2:12" s="107" customFormat="1" ht="52.5" customHeight="1">
      <c r="B26" s="1">
        <v>12</v>
      </c>
      <c r="C26" s="74" t="s">
        <v>295</v>
      </c>
      <c r="D26" s="73" t="s">
        <v>281</v>
      </c>
      <c r="E26" s="73" t="s">
        <v>278</v>
      </c>
      <c r="F26" s="136" t="s">
        <v>279</v>
      </c>
      <c r="G26" s="73" t="s">
        <v>282</v>
      </c>
      <c r="H26" s="76">
        <v>29616.75</v>
      </c>
      <c r="I26" s="76">
        <v>29616.75</v>
      </c>
      <c r="J26" s="149" t="s">
        <v>173</v>
      </c>
    </row>
    <row r="27" spans="2:12" s="107" customFormat="1" ht="60.75" customHeight="1">
      <c r="B27" s="73">
        <v>13</v>
      </c>
      <c r="C27" s="74" t="s">
        <v>296</v>
      </c>
      <c r="D27" s="73" t="s">
        <v>285</v>
      </c>
      <c r="E27" s="73" t="s">
        <v>286</v>
      </c>
      <c r="F27" s="136" t="s">
        <v>287</v>
      </c>
      <c r="G27" s="73" t="s">
        <v>288</v>
      </c>
      <c r="H27" s="76">
        <v>28667.91</v>
      </c>
      <c r="I27" s="76">
        <v>28667.91</v>
      </c>
      <c r="J27" s="149" t="s">
        <v>173</v>
      </c>
    </row>
    <row r="28" spans="2:12" s="107" customFormat="1" ht="48.75" customHeight="1">
      <c r="B28" s="1">
        <v>14</v>
      </c>
      <c r="C28" s="74" t="s">
        <v>297</v>
      </c>
      <c r="D28" s="73" t="s">
        <v>291</v>
      </c>
      <c r="E28" s="73" t="s">
        <v>289</v>
      </c>
      <c r="F28" s="136" t="s">
        <v>290</v>
      </c>
      <c r="G28" s="73" t="s">
        <v>292</v>
      </c>
      <c r="H28" s="76">
        <v>150450</v>
      </c>
      <c r="I28" s="76">
        <v>150450</v>
      </c>
      <c r="J28" s="149" t="s">
        <v>173</v>
      </c>
    </row>
    <row r="29" spans="2:12" s="107" customFormat="1" ht="48.75" customHeight="1">
      <c r="B29" s="73">
        <v>15</v>
      </c>
      <c r="C29" s="166" t="s">
        <v>349</v>
      </c>
      <c r="D29" s="73" t="s">
        <v>350</v>
      </c>
      <c r="E29" s="165" t="s">
        <v>351</v>
      </c>
      <c r="F29" s="136" t="s">
        <v>352</v>
      </c>
      <c r="G29" s="73" t="s">
        <v>353</v>
      </c>
      <c r="H29" s="76">
        <v>61642.65</v>
      </c>
      <c r="I29" s="76">
        <v>61642.65</v>
      </c>
      <c r="J29" s="149" t="s">
        <v>173</v>
      </c>
    </row>
    <row r="30" spans="2:12" s="107" customFormat="1" ht="56.25" customHeight="1">
      <c r="B30" s="73">
        <v>16</v>
      </c>
      <c r="C30" s="166" t="s">
        <v>355</v>
      </c>
      <c r="D30" s="73" t="s">
        <v>356</v>
      </c>
      <c r="E30" s="165">
        <v>2312113155</v>
      </c>
      <c r="F30" s="136" t="s">
        <v>357</v>
      </c>
      <c r="G30" s="73" t="s">
        <v>358</v>
      </c>
      <c r="H30" s="76">
        <v>1698581.1</v>
      </c>
      <c r="I30" s="76">
        <v>1733161.64</v>
      </c>
      <c r="J30" s="149" t="s">
        <v>173</v>
      </c>
    </row>
    <row r="31" spans="2:12" s="107" customFormat="1" ht="33" customHeight="1">
      <c r="B31" s="1">
        <v>17</v>
      </c>
      <c r="C31" s="147" t="s">
        <v>354</v>
      </c>
      <c r="D31" s="73" t="s">
        <v>347</v>
      </c>
      <c r="E31" s="151">
        <v>78111207760</v>
      </c>
      <c r="F31" s="167" t="s">
        <v>99</v>
      </c>
      <c r="G31" s="73" t="s">
        <v>348</v>
      </c>
      <c r="H31" s="76">
        <v>1404784.59</v>
      </c>
      <c r="I31" s="76"/>
      <c r="J31" s="149" t="s">
        <v>62</v>
      </c>
    </row>
    <row r="32" spans="2:12" s="107" customFormat="1" ht="33" customHeight="1">
      <c r="B32" s="73">
        <v>18</v>
      </c>
      <c r="C32" s="147" t="s">
        <v>407</v>
      </c>
      <c r="D32" s="148" t="s">
        <v>408</v>
      </c>
      <c r="E32" s="73">
        <v>2308091759</v>
      </c>
      <c r="F32" s="145" t="s">
        <v>98</v>
      </c>
      <c r="G32" s="73" t="s">
        <v>412</v>
      </c>
      <c r="H32" s="76">
        <v>1749600</v>
      </c>
      <c r="I32" s="76"/>
      <c r="J32" s="149" t="s">
        <v>62</v>
      </c>
      <c r="K32" s="146">
        <f>I15+H24+I25+I26+I27+I28+I29+I30</f>
        <v>20871520.319999997</v>
      </c>
    </row>
    <row r="33" spans="2:11" s="107" customFormat="1" ht="33" customHeight="1">
      <c r="B33" s="1">
        <v>19</v>
      </c>
      <c r="C33" s="147" t="s">
        <v>409</v>
      </c>
      <c r="D33" s="150" t="s">
        <v>410</v>
      </c>
      <c r="E33" s="151">
        <v>2310010637</v>
      </c>
      <c r="F33" s="152" t="s">
        <v>167</v>
      </c>
      <c r="G33" s="148" t="s">
        <v>411</v>
      </c>
      <c r="H33" s="76">
        <v>231792.4</v>
      </c>
      <c r="I33" s="76"/>
      <c r="J33" s="149" t="s">
        <v>62</v>
      </c>
      <c r="K33" s="146">
        <f>H15+H24+H25+H26+H27+H28+H29+H30</f>
        <v>25023236.589999996</v>
      </c>
    </row>
    <row r="34" spans="2:11" s="107" customFormat="1" ht="30" customHeight="1">
      <c r="B34" s="73">
        <v>20</v>
      </c>
      <c r="C34" s="74" t="s">
        <v>413</v>
      </c>
      <c r="D34" s="73" t="s">
        <v>414</v>
      </c>
      <c r="E34" s="151">
        <v>78111207760</v>
      </c>
      <c r="F34" s="167" t="s">
        <v>99</v>
      </c>
      <c r="G34" s="73" t="s">
        <v>415</v>
      </c>
      <c r="H34" s="76">
        <v>2256263.0099999998</v>
      </c>
      <c r="I34" s="76"/>
      <c r="J34" s="149" t="s">
        <v>62</v>
      </c>
      <c r="K34" s="146">
        <f>I34+I26+I25+I23+I21+I20+I18+I17+I16</f>
        <v>6333715.6900000004</v>
      </c>
    </row>
    <row r="35" spans="2:11" s="161" customFormat="1">
      <c r="B35" s="7"/>
      <c r="C35" s="259" t="s">
        <v>10</v>
      </c>
      <c r="D35" s="260"/>
      <c r="E35" s="261"/>
      <c r="F35" s="7"/>
      <c r="G35" s="7"/>
      <c r="H35" s="102">
        <f>SUM(H15:H34)</f>
        <v>40541579.309999995</v>
      </c>
      <c r="I35" s="102">
        <f>SUM(I15:I34)</f>
        <v>18325796.719999999</v>
      </c>
      <c r="J35" s="159"/>
      <c r="K35" s="160">
        <f>K19-K15</f>
        <v>0</v>
      </c>
    </row>
    <row r="38" spans="2:11" ht="28.9" customHeight="1">
      <c r="B38" s="258" t="s">
        <v>17</v>
      </c>
      <c r="C38" s="258"/>
      <c r="D38" s="258"/>
      <c r="E38" s="258"/>
      <c r="F38" s="258"/>
      <c r="G38" s="258"/>
      <c r="H38" s="258"/>
      <c r="I38" s="258"/>
      <c r="J38" s="258"/>
    </row>
    <row r="41" spans="2:11">
      <c r="B41" s="162" t="s">
        <v>60</v>
      </c>
      <c r="C41" s="162"/>
      <c r="D41" s="5"/>
      <c r="F41" s="163"/>
      <c r="I41" s="262" t="s">
        <v>69</v>
      </c>
      <c r="J41" s="262"/>
    </row>
    <row r="42" spans="2:11">
      <c r="F42" s="164" t="s">
        <v>50</v>
      </c>
      <c r="I42" s="256" t="s">
        <v>51</v>
      </c>
      <c r="J42" s="256"/>
    </row>
    <row r="45" spans="2:11">
      <c r="B45" s="162" t="s">
        <v>61</v>
      </c>
      <c r="C45" s="163"/>
      <c r="F45" s="163"/>
      <c r="I45" s="262" t="s">
        <v>70</v>
      </c>
      <c r="J45" s="262"/>
    </row>
    <row r="46" spans="2:11">
      <c r="F46" s="164" t="s">
        <v>50</v>
      </c>
      <c r="I46" s="256" t="s">
        <v>52</v>
      </c>
      <c r="J46" s="256"/>
    </row>
  </sheetData>
  <mergeCells count="15">
    <mergeCell ref="H1:J1"/>
    <mergeCell ref="H2:J2"/>
    <mergeCell ref="B4:J4"/>
    <mergeCell ref="I42:J42"/>
    <mergeCell ref="I46:J46"/>
    <mergeCell ref="B7:D7"/>
    <mergeCell ref="B10:D10"/>
    <mergeCell ref="B38:J38"/>
    <mergeCell ref="C35:E35"/>
    <mergeCell ref="F7:J7"/>
    <mergeCell ref="F8:J8"/>
    <mergeCell ref="F10:J10"/>
    <mergeCell ref="F11:J11"/>
    <mergeCell ref="I45:J45"/>
    <mergeCell ref="I41:J41"/>
  </mergeCells>
  <pageMargins left="0.23622047244094491" right="0.23622047244094491" top="0.35433070866141736" bottom="0.35433070866141736" header="0.31496062992125984" footer="0.31496062992125984"/>
  <pageSetup paperSize="9" scale="44" orientation="landscape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38"/>
  <sheetViews>
    <sheetView view="pageBreakPreview" topLeftCell="A13" zoomScale="80" zoomScaleNormal="100" zoomScaleSheetLayoutView="80" workbookViewId="0">
      <selection activeCell="H27" sqref="H27"/>
    </sheetView>
  </sheetViews>
  <sheetFormatPr defaultColWidth="8.7109375" defaultRowHeight="15"/>
  <cols>
    <col min="1" max="1" width="8.7109375" style="8"/>
    <col min="2" max="2" width="8.7109375" style="8" customWidth="1"/>
    <col min="3" max="3" width="16.7109375" style="8" customWidth="1"/>
    <col min="4" max="4" width="17.5703125" style="8" customWidth="1"/>
    <col min="5" max="5" width="16.42578125" style="8" customWidth="1"/>
    <col min="6" max="6" width="14.28515625" style="8" customWidth="1"/>
    <col min="7" max="7" width="14.5703125" style="8" customWidth="1"/>
    <col min="8" max="8" width="15.28515625" style="8" customWidth="1"/>
    <col min="9" max="9" width="14.42578125" style="8" customWidth="1"/>
    <col min="10" max="10" width="14.28515625" style="8" customWidth="1"/>
    <col min="11" max="11" width="15.5703125" style="8" customWidth="1"/>
    <col min="12" max="12" width="16.5703125" style="8" customWidth="1"/>
    <col min="13" max="13" width="18.5703125" style="8" customWidth="1"/>
    <col min="14" max="14" width="19.85546875" style="8" customWidth="1"/>
    <col min="15" max="15" width="18.140625" style="8" customWidth="1"/>
    <col min="16" max="16" width="17.28515625" style="8" customWidth="1"/>
    <col min="17" max="16384" width="8.7109375" style="8"/>
  </cols>
  <sheetData>
    <row r="1" spans="2:17" ht="18.75">
      <c r="M1" s="266" t="s">
        <v>54</v>
      </c>
      <c r="N1" s="266"/>
      <c r="O1" s="266"/>
      <c r="P1" s="266"/>
    </row>
    <row r="2" spans="2:17" ht="90.6" customHeight="1">
      <c r="M2" s="267" t="s">
        <v>67</v>
      </c>
      <c r="N2" s="267"/>
      <c r="O2" s="267"/>
      <c r="P2" s="267"/>
    </row>
    <row r="4" spans="2:17" ht="18.75">
      <c r="B4" s="268" t="s">
        <v>55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</row>
    <row r="5" spans="2:17">
      <c r="B5" s="9"/>
      <c r="C5" s="9"/>
      <c r="D5" s="9"/>
      <c r="E5" s="9"/>
      <c r="F5" s="9"/>
      <c r="G5" s="9"/>
      <c r="H5" s="37"/>
      <c r="I5" s="9"/>
      <c r="J5" s="9"/>
    </row>
    <row r="6" spans="2:17">
      <c r="B6" s="9"/>
      <c r="C6" s="9"/>
      <c r="D6" s="9"/>
      <c r="E6" s="9"/>
      <c r="F6" s="9"/>
      <c r="G6" s="9"/>
      <c r="H6" s="37"/>
      <c r="I6" s="9"/>
      <c r="J6" s="9"/>
    </row>
    <row r="7" spans="2:17" s="11" customFormat="1" ht="15.75">
      <c r="B7" s="270" t="s">
        <v>2</v>
      </c>
      <c r="C7" s="270"/>
      <c r="D7" s="270"/>
      <c r="E7" s="10"/>
      <c r="F7" s="271" t="s">
        <v>107</v>
      </c>
      <c r="G7" s="271"/>
      <c r="H7" s="271"/>
      <c r="I7" s="271"/>
      <c r="J7" s="271"/>
      <c r="K7" s="271"/>
    </row>
    <row r="8" spans="2:17" s="11" customFormat="1" ht="12.75">
      <c r="B8" s="12"/>
      <c r="C8" s="12"/>
      <c r="D8" s="12"/>
      <c r="F8" s="272" t="s">
        <v>4</v>
      </c>
      <c r="G8" s="272"/>
      <c r="H8" s="272"/>
      <c r="I8" s="272"/>
      <c r="J8" s="272"/>
      <c r="K8" s="272"/>
    </row>
    <row r="9" spans="2:17">
      <c r="B9" s="9"/>
      <c r="C9" s="9"/>
      <c r="D9" s="9"/>
      <c r="E9" s="9"/>
      <c r="F9" s="9"/>
      <c r="G9" s="9"/>
      <c r="H9" s="37"/>
      <c r="I9" s="9"/>
      <c r="J9" s="9"/>
    </row>
    <row r="10" spans="2:17" s="11" customFormat="1" ht="15.75">
      <c r="B10" s="45" t="s">
        <v>3</v>
      </c>
      <c r="C10" s="45"/>
      <c r="D10" s="45"/>
      <c r="E10" s="46"/>
      <c r="F10" s="271" t="s">
        <v>299</v>
      </c>
      <c r="G10" s="271"/>
      <c r="H10" s="271"/>
      <c r="I10" s="271"/>
      <c r="J10" s="271"/>
      <c r="K10" s="271"/>
    </row>
    <row r="11" spans="2:17">
      <c r="B11" s="9"/>
      <c r="C11" s="9"/>
      <c r="D11" s="9"/>
      <c r="F11" s="269" t="s">
        <v>5</v>
      </c>
      <c r="G11" s="269"/>
      <c r="H11" s="269"/>
      <c r="I11" s="269"/>
      <c r="J11" s="269"/>
      <c r="K11" s="269"/>
    </row>
    <row r="13" spans="2:17" s="16" customFormat="1" ht="14.65" customHeight="1">
      <c r="B13" s="274" t="s">
        <v>0</v>
      </c>
      <c r="C13" s="274" t="s">
        <v>18</v>
      </c>
      <c r="D13" s="281" t="s">
        <v>28</v>
      </c>
      <c r="E13" s="282"/>
      <c r="F13" s="282"/>
      <c r="G13" s="282"/>
      <c r="H13" s="282"/>
      <c r="I13" s="282"/>
      <c r="J13" s="282"/>
      <c r="K13" s="282"/>
      <c r="L13" s="283"/>
      <c r="M13" s="277" t="s">
        <v>34</v>
      </c>
      <c r="N13" s="278" t="s">
        <v>32</v>
      </c>
      <c r="O13" s="278"/>
      <c r="P13" s="278"/>
    </row>
    <row r="14" spans="2:17" s="16" customFormat="1" ht="48" customHeight="1">
      <c r="B14" s="275"/>
      <c r="C14" s="275"/>
      <c r="D14" s="17" t="s">
        <v>22</v>
      </c>
      <c r="E14" s="17" t="s">
        <v>23</v>
      </c>
      <c r="F14" s="17" t="s">
        <v>24</v>
      </c>
      <c r="G14" s="17" t="s">
        <v>25</v>
      </c>
      <c r="H14" s="36" t="s">
        <v>44</v>
      </c>
      <c r="I14" s="17" t="s">
        <v>26</v>
      </c>
      <c r="J14" s="36" t="s">
        <v>48</v>
      </c>
      <c r="K14" s="36" t="s">
        <v>27</v>
      </c>
      <c r="L14" s="17" t="s">
        <v>33</v>
      </c>
      <c r="M14" s="277"/>
      <c r="N14" s="279" t="s">
        <v>172</v>
      </c>
      <c r="O14" s="274" t="s">
        <v>30</v>
      </c>
      <c r="P14" s="274" t="s">
        <v>31</v>
      </c>
      <c r="Q14" s="18"/>
    </row>
    <row r="15" spans="2:17" s="16" customFormat="1" ht="163.9" customHeight="1">
      <c r="B15" s="276"/>
      <c r="C15" s="276"/>
      <c r="D15" s="21" t="s">
        <v>58</v>
      </c>
      <c r="E15" s="21" t="s">
        <v>59</v>
      </c>
      <c r="F15" s="21" t="s">
        <v>29</v>
      </c>
      <c r="G15" s="21" t="s">
        <v>29</v>
      </c>
      <c r="H15" s="21" t="s">
        <v>29</v>
      </c>
      <c r="I15" s="21" t="s">
        <v>29</v>
      </c>
      <c r="J15" s="21" t="s">
        <v>29</v>
      </c>
      <c r="K15" s="21" t="s">
        <v>29</v>
      </c>
      <c r="L15" s="21" t="s">
        <v>29</v>
      </c>
      <c r="M15" s="277"/>
      <c r="N15" s="280"/>
      <c r="O15" s="276"/>
      <c r="P15" s="276"/>
    </row>
    <row r="16" spans="2:17" s="20" customFormat="1">
      <c r="B16" s="19">
        <v>1</v>
      </c>
      <c r="C16" s="19">
        <v>2</v>
      </c>
      <c r="D16" s="19">
        <v>3</v>
      </c>
      <c r="E16" s="19">
        <v>4</v>
      </c>
      <c r="F16" s="19">
        <v>5</v>
      </c>
      <c r="G16" s="19">
        <v>6</v>
      </c>
      <c r="H16" s="19">
        <v>7</v>
      </c>
      <c r="I16" s="19">
        <v>8</v>
      </c>
      <c r="J16" s="19">
        <v>9</v>
      </c>
      <c r="K16" s="15">
        <v>10</v>
      </c>
      <c r="L16" s="15">
        <v>11</v>
      </c>
      <c r="M16" s="15" t="s">
        <v>45</v>
      </c>
      <c r="N16" s="15">
        <v>13</v>
      </c>
      <c r="O16" s="15" t="s">
        <v>47</v>
      </c>
      <c r="P16" s="15" t="s">
        <v>46</v>
      </c>
    </row>
    <row r="17" spans="2:16" s="11" customFormat="1" ht="29.65" customHeight="1">
      <c r="B17" s="13">
        <v>1</v>
      </c>
      <c r="C17" s="180">
        <v>29787797.809999999</v>
      </c>
      <c r="D17" s="78">
        <f>'Реестр РИССЗ'!H59</f>
        <v>970607.49</v>
      </c>
      <c r="E17" s="78">
        <f>'Реестр РИССЗ'!H97</f>
        <v>4919284.4899999984</v>
      </c>
      <c r="F17" s="14">
        <v>0</v>
      </c>
      <c r="G17" s="78">
        <f>'Реестр аукионов, монопол'!H17+'Реестр аукионов, монопол'!I18+'Реестр аукионов, монопол'!I19+'Реестр аукионов, монопол'!H31</f>
        <v>3386340.21</v>
      </c>
      <c r="H17" s="14">
        <v>0</v>
      </c>
      <c r="I17" s="78">
        <f>'Реестр аукионов, монопол'!I20+'Реестр аукионов, монопол'!I21+'Реестр аукионов, монопол'!I22+'Реестр аукионов, монопол'!I23</f>
        <v>6295686.5499999998</v>
      </c>
      <c r="J17" s="14">
        <v>0</v>
      </c>
      <c r="K17" s="79">
        <f>'Реестр аукионов, монопол'!H16</f>
        <v>1378000</v>
      </c>
      <c r="L17" s="79">
        <f>'Реестр аукионов, монопол'!K32</f>
        <v>20871520.319999997</v>
      </c>
      <c r="M17" s="80">
        <f>SUM(D17:L17)</f>
        <v>37821439.059999995</v>
      </c>
      <c r="N17" s="79">
        <f>'Реестр РИССЗ'!L97</f>
        <v>1757940.1900000002</v>
      </c>
      <c r="O17" s="80">
        <f>M17-P17</f>
        <v>16949918.739999998</v>
      </c>
      <c r="P17" s="80">
        <f>L17</f>
        <v>20871520.319999997</v>
      </c>
    </row>
    <row r="18" spans="2:16" s="11" customFormat="1" ht="29.65" customHeight="1">
      <c r="B18" s="22"/>
      <c r="C18" s="23"/>
      <c r="D18" s="23"/>
      <c r="E18" s="23"/>
      <c r="F18" s="23"/>
      <c r="G18" s="23"/>
      <c r="H18" s="23"/>
      <c r="I18" s="23"/>
      <c r="J18" s="23"/>
      <c r="K18" s="24"/>
      <c r="L18" s="24"/>
      <c r="M18" s="25"/>
      <c r="N18" s="24"/>
      <c r="O18" s="25"/>
      <c r="P18" s="25"/>
    </row>
    <row r="19" spans="2:16" s="16" customFormat="1" ht="17.649999999999999" customHeight="1">
      <c r="B19" s="273" t="s">
        <v>38</v>
      </c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</row>
    <row r="20" spans="2:16" s="16" customFormat="1" ht="15.4" customHeight="1">
      <c r="B20" s="285">
        <v>16</v>
      </c>
      <c r="C20" s="285"/>
      <c r="D20" s="31">
        <v>17</v>
      </c>
      <c r="E20" s="31">
        <v>18</v>
      </c>
      <c r="F20" s="26"/>
      <c r="G20" s="26"/>
      <c r="H20" s="26"/>
      <c r="I20" s="26"/>
      <c r="J20" s="26"/>
      <c r="K20" s="25"/>
      <c r="L20" s="25"/>
      <c r="M20" s="38">
        <v>19</v>
      </c>
      <c r="N20" s="33">
        <v>20</v>
      </c>
      <c r="O20" s="32">
        <v>21</v>
      </c>
      <c r="P20" s="32">
        <v>22</v>
      </c>
    </row>
    <row r="21" spans="2:16" s="16" customFormat="1" ht="14.65" customHeight="1">
      <c r="B21" s="284" t="s">
        <v>35</v>
      </c>
      <c r="C21" s="284"/>
      <c r="D21" s="28">
        <f>D17/C17</f>
        <v>3.2584063319852377E-2</v>
      </c>
      <c r="E21" s="28">
        <f>E17/C17</f>
        <v>0.16514428227885164</v>
      </c>
      <c r="F21" s="29"/>
      <c r="G21" s="29"/>
      <c r="H21" s="29"/>
      <c r="I21" s="29"/>
      <c r="J21" s="29"/>
      <c r="K21" s="29"/>
      <c r="L21" s="29"/>
      <c r="M21" s="27"/>
      <c r="N21" s="34">
        <f>N17/2609233.68*100%</f>
        <v>0.67373811838884434</v>
      </c>
      <c r="O21" s="28">
        <f>O17/C17</f>
        <v>0.56902221668463782</v>
      </c>
      <c r="P21" s="28">
        <f>P17/C17</f>
        <v>0.70067349231816201</v>
      </c>
    </row>
    <row r="22" spans="2:16" s="16" customFormat="1" ht="14.65" customHeight="1">
      <c r="B22" s="284" t="s">
        <v>37</v>
      </c>
      <c r="C22" s="284"/>
      <c r="D22" s="28">
        <v>0.1</v>
      </c>
      <c r="E22" s="28">
        <v>0.5</v>
      </c>
      <c r="F22" s="29"/>
      <c r="G22" s="29"/>
      <c r="H22" s="29"/>
      <c r="I22" s="29"/>
      <c r="J22" s="29"/>
      <c r="K22" s="29"/>
      <c r="L22" s="29"/>
      <c r="M22" s="27"/>
      <c r="N22" s="34">
        <v>0.65</v>
      </c>
      <c r="O22" s="27"/>
      <c r="P22" s="27"/>
    </row>
    <row r="23" spans="2:16" s="16" customFormat="1" ht="14.65" customHeight="1">
      <c r="B23" s="284" t="s">
        <v>36</v>
      </c>
      <c r="C23" s="284"/>
      <c r="D23" s="28">
        <f>D21-D22</f>
        <v>-6.7415936680147628E-2</v>
      </c>
      <c r="E23" s="28">
        <f>E21-E22</f>
        <v>-0.33485571772114836</v>
      </c>
      <c r="F23" s="29"/>
      <c r="G23" s="29"/>
      <c r="H23" s="29"/>
      <c r="I23" s="29"/>
      <c r="J23" s="29"/>
      <c r="K23" s="29"/>
      <c r="L23" s="29"/>
      <c r="M23" s="27"/>
      <c r="N23" s="34">
        <f>N21-N22</f>
        <v>2.373811838884432E-2</v>
      </c>
      <c r="O23" s="27"/>
      <c r="P23" s="27"/>
    </row>
    <row r="24" spans="2:16" s="16" customFormat="1" ht="14.65" customHeight="1">
      <c r="B24" s="284" t="s">
        <v>37</v>
      </c>
      <c r="C24" s="284"/>
      <c r="D24" s="82">
        <v>2000000</v>
      </c>
      <c r="E24" s="82">
        <v>5000000</v>
      </c>
      <c r="M24" s="27"/>
    </row>
    <row r="25" spans="2:16" s="16" customFormat="1" ht="14.65" customHeight="1">
      <c r="B25" s="284" t="s">
        <v>36</v>
      </c>
      <c r="C25" s="284"/>
      <c r="D25" s="30">
        <f>D17-D24</f>
        <v>-1029392.51</v>
      </c>
      <c r="E25" s="82">
        <f>E17-E24</f>
        <v>-80715.510000001639</v>
      </c>
      <c r="M25" s="27"/>
    </row>
    <row r="26" spans="2:16" s="16" customFormat="1" ht="14.65" customHeight="1">
      <c r="B26" s="35" t="s">
        <v>43</v>
      </c>
      <c r="C26" s="35"/>
      <c r="D26" s="35"/>
      <c r="E26" s="35"/>
      <c r="M26" s="81">
        <f>M17-D17-E17</f>
        <v>31931547.079999994</v>
      </c>
    </row>
    <row r="27" spans="2:16" s="20" customFormat="1" ht="14.65" customHeight="1">
      <c r="B27" s="284" t="s">
        <v>40</v>
      </c>
      <c r="C27" s="284"/>
      <c r="D27" s="284"/>
      <c r="E27" s="284"/>
      <c r="M27" s="81">
        <f>M17-'Реестр аукионов, монопол'!H35</f>
        <v>-2720140.25</v>
      </c>
    </row>
    <row r="28" spans="2:16" s="20" customFormat="1" ht="14.65" customHeight="1">
      <c r="B28" s="284" t="s">
        <v>39</v>
      </c>
      <c r="C28" s="284"/>
      <c r="D28" s="284"/>
      <c r="E28" s="284"/>
      <c r="M28" s="81">
        <f>'Реестр аукионов, монопол'!I35</f>
        <v>18325796.719999999</v>
      </c>
    </row>
    <row r="29" spans="2:16" s="20" customFormat="1">
      <c r="B29" s="287" t="s">
        <v>41</v>
      </c>
      <c r="C29" s="288"/>
      <c r="D29" s="288"/>
      <c r="E29" s="289"/>
      <c r="M29" s="81">
        <f>'Реестр РИССЗ'!H59</f>
        <v>970607.49</v>
      </c>
    </row>
    <row r="30" spans="2:16" s="20" customFormat="1">
      <c r="B30" s="287" t="s">
        <v>42</v>
      </c>
      <c r="C30" s="288"/>
      <c r="D30" s="288"/>
      <c r="E30" s="289"/>
      <c r="M30" s="81">
        <f>'Реестр РИССЗ'!H97</f>
        <v>4919284.4899999984</v>
      </c>
    </row>
    <row r="33" spans="2:16" ht="15.75">
      <c r="B33" s="41" t="s">
        <v>60</v>
      </c>
      <c r="C33" s="41"/>
      <c r="D33" s="42"/>
      <c r="E33" s="43"/>
      <c r="G33" s="43"/>
      <c r="H33" s="43"/>
      <c r="I33" s="44"/>
      <c r="K33" s="8" t="s">
        <v>69</v>
      </c>
      <c r="O33" s="286" t="s">
        <v>69</v>
      </c>
      <c r="P33" s="286"/>
    </row>
    <row r="34" spans="2:16">
      <c r="B34" s="39"/>
      <c r="C34" s="39"/>
      <c r="D34" s="39"/>
      <c r="E34" s="2"/>
      <c r="G34" s="2"/>
      <c r="H34" s="2"/>
      <c r="I34" s="40" t="s">
        <v>50</v>
      </c>
      <c r="O34" s="265" t="s">
        <v>51</v>
      </c>
      <c r="P34" s="265"/>
    </row>
    <row r="35" spans="2:16">
      <c r="B35" s="2"/>
      <c r="C35" s="2"/>
      <c r="D35" s="2"/>
      <c r="E35" s="2"/>
      <c r="G35" s="2"/>
      <c r="H35" s="2"/>
      <c r="I35" s="2"/>
      <c r="O35" s="2"/>
      <c r="P35" s="2"/>
    </row>
    <row r="36" spans="2:16">
      <c r="B36" s="2"/>
      <c r="C36" s="2"/>
      <c r="D36" s="2"/>
      <c r="E36" s="2"/>
      <c r="G36" s="2"/>
      <c r="H36" s="2"/>
      <c r="I36" s="2"/>
      <c r="O36" s="2"/>
      <c r="P36" s="2"/>
    </row>
    <row r="37" spans="2:16" ht="15.75">
      <c r="B37" s="41" t="s">
        <v>61</v>
      </c>
      <c r="C37" s="44"/>
      <c r="D37" s="43"/>
      <c r="E37" s="43"/>
      <c r="G37" s="43"/>
      <c r="H37" s="43"/>
      <c r="I37" s="44"/>
      <c r="K37" s="8" t="s">
        <v>109</v>
      </c>
      <c r="O37" s="286" t="s">
        <v>70</v>
      </c>
      <c r="P37" s="286"/>
    </row>
    <row r="38" spans="2:16">
      <c r="B38" s="2"/>
      <c r="C38" s="2"/>
      <c r="D38" s="2"/>
      <c r="E38" s="2"/>
      <c r="G38" s="2"/>
      <c r="H38" s="2"/>
      <c r="I38" s="40" t="s">
        <v>50</v>
      </c>
      <c r="O38" s="265" t="s">
        <v>52</v>
      </c>
      <c r="P38" s="265"/>
    </row>
  </sheetData>
  <mergeCells count="31">
    <mergeCell ref="O33:P33"/>
    <mergeCell ref="O37:P37"/>
    <mergeCell ref="B30:E30"/>
    <mergeCell ref="B29:E29"/>
    <mergeCell ref="B21:C21"/>
    <mergeCell ref="B22:C22"/>
    <mergeCell ref="B23:C23"/>
    <mergeCell ref="B24:C24"/>
    <mergeCell ref="B25:C25"/>
    <mergeCell ref="B27:E27"/>
    <mergeCell ref="O14:O15"/>
    <mergeCell ref="P14:P15"/>
    <mergeCell ref="D13:L13"/>
    <mergeCell ref="B28:E28"/>
    <mergeCell ref="B20:C20"/>
    <mergeCell ref="O38:P38"/>
    <mergeCell ref="M1:P1"/>
    <mergeCell ref="M2:P2"/>
    <mergeCell ref="O34:P34"/>
    <mergeCell ref="B4:P4"/>
    <mergeCell ref="F11:K11"/>
    <mergeCell ref="B7:D7"/>
    <mergeCell ref="F7:K7"/>
    <mergeCell ref="F8:K8"/>
    <mergeCell ref="F10:K10"/>
    <mergeCell ref="B19:P19"/>
    <mergeCell ref="C13:C15"/>
    <mergeCell ref="B13:B15"/>
    <mergeCell ref="M13:M15"/>
    <mergeCell ref="N13:P13"/>
    <mergeCell ref="N14:N15"/>
  </mergeCells>
  <pageMargins left="0.70866141732283472" right="0.70866141732283472" top="0.35433070866141736" bottom="0.35433070866141736" header="0.31496062992125984" footer="0.31496062992125984"/>
  <pageSetup paperSize="9" scale="5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6"/>
  <sheetViews>
    <sheetView topLeftCell="A87" workbookViewId="0">
      <selection activeCell="H97" sqref="H97"/>
    </sheetView>
  </sheetViews>
  <sheetFormatPr defaultColWidth="8.7109375" defaultRowHeight="15"/>
  <cols>
    <col min="1" max="1" width="8.7109375" style="75"/>
    <col min="2" max="2" width="29.42578125" style="75" customWidth="1"/>
    <col min="3" max="3" width="20.5703125" style="75" customWidth="1"/>
    <col min="4" max="4" width="13.7109375" style="138" customWidth="1"/>
    <col min="5" max="5" width="25.5703125" style="75" customWidth="1"/>
    <col min="6" max="7" width="14.140625" style="75" customWidth="1"/>
    <col min="8" max="8" width="14.42578125" style="75" customWidth="1"/>
    <col min="9" max="9" width="16" style="75" hidden="1" customWidth="1"/>
    <col min="10" max="10" width="16.28515625" style="75" customWidth="1"/>
    <col min="11" max="11" width="13.85546875" style="75" bestFit="1" customWidth="1"/>
    <col min="12" max="12" width="15.42578125" style="75" customWidth="1"/>
    <col min="13" max="16384" width="8.7109375" style="75"/>
  </cols>
  <sheetData>
    <row r="1" spans="1:10" ht="18.75">
      <c r="E1" s="240" t="s">
        <v>49</v>
      </c>
      <c r="F1" s="240"/>
      <c r="G1" s="240"/>
      <c r="H1" s="240"/>
    </row>
    <row r="2" spans="1:10" ht="18.75">
      <c r="E2" s="241" t="s">
        <v>67</v>
      </c>
      <c r="F2" s="240"/>
      <c r="G2" s="240"/>
      <c r="H2" s="240"/>
    </row>
    <row r="4" spans="1:10">
      <c r="B4" s="75" t="s">
        <v>298</v>
      </c>
    </row>
    <row r="5" spans="1:10" s="105" customFormat="1" ht="18.75">
      <c r="A5" s="243" t="s">
        <v>57</v>
      </c>
      <c r="B5" s="244"/>
      <c r="C5" s="244"/>
      <c r="D5" s="244"/>
      <c r="E5" s="244"/>
      <c r="F5" s="244"/>
      <c r="G5" s="244"/>
      <c r="H5" s="244"/>
    </row>
    <row r="6" spans="1:10">
      <c r="A6" s="106"/>
      <c r="B6" s="106"/>
      <c r="C6" s="106"/>
      <c r="D6" s="106"/>
      <c r="E6" s="106"/>
      <c r="F6" s="106"/>
      <c r="G6" s="106"/>
      <c r="H6" s="106"/>
    </row>
    <row r="7" spans="1:10" s="107" customFormat="1" ht="15.75">
      <c r="A7" s="245" t="s">
        <v>2</v>
      </c>
      <c r="B7" s="245"/>
      <c r="C7" s="245"/>
      <c r="D7" s="139"/>
      <c r="E7" s="248" t="s">
        <v>68</v>
      </c>
      <c r="F7" s="248"/>
      <c r="G7" s="248"/>
      <c r="H7" s="248"/>
    </row>
    <row r="8" spans="1:10" s="107" customFormat="1" ht="12.75">
      <c r="A8" s="108"/>
      <c r="B8" s="108"/>
      <c r="C8" s="108"/>
      <c r="D8" s="140"/>
      <c r="E8" s="249" t="s">
        <v>4</v>
      </c>
      <c r="F8" s="249"/>
      <c r="G8" s="249"/>
      <c r="H8" s="249"/>
    </row>
    <row r="9" spans="1:10">
      <c r="A9" s="106"/>
      <c r="B9" s="106"/>
      <c r="C9" s="106"/>
      <c r="D9" s="106"/>
      <c r="E9" s="106"/>
      <c r="F9" s="106"/>
      <c r="G9" s="106"/>
      <c r="H9" s="106"/>
    </row>
    <row r="10" spans="1:10" s="107" customFormat="1" ht="15.75">
      <c r="A10" s="245" t="s">
        <v>3</v>
      </c>
      <c r="B10" s="245"/>
      <c r="C10" s="245"/>
      <c r="D10" s="140"/>
      <c r="E10" s="246" t="s">
        <v>299</v>
      </c>
      <c r="F10" s="246"/>
      <c r="G10" s="246"/>
      <c r="H10" s="246"/>
    </row>
    <row r="11" spans="1:10">
      <c r="A11" s="106"/>
      <c r="B11" s="106"/>
      <c r="C11" s="106"/>
      <c r="E11" s="247"/>
      <c r="F11" s="247"/>
      <c r="G11" s="247"/>
      <c r="H11" s="247"/>
    </row>
    <row r="13" spans="1:10" ht="51">
      <c r="A13" s="73" t="s">
        <v>0</v>
      </c>
      <c r="B13" s="73" t="s">
        <v>1</v>
      </c>
      <c r="C13" s="73" t="s">
        <v>6</v>
      </c>
      <c r="D13" s="73" t="s">
        <v>7</v>
      </c>
      <c r="E13" s="73" t="s">
        <v>16</v>
      </c>
      <c r="F13" s="73" t="s">
        <v>129</v>
      </c>
      <c r="G13" s="73" t="s">
        <v>71</v>
      </c>
      <c r="H13" s="73" t="s">
        <v>8</v>
      </c>
      <c r="I13" s="109" t="s">
        <v>110</v>
      </c>
      <c r="J13" s="110" t="s">
        <v>165</v>
      </c>
    </row>
    <row r="14" spans="1:10">
      <c r="A14" s="51">
        <v>1</v>
      </c>
      <c r="B14" s="51">
        <v>2</v>
      </c>
      <c r="C14" s="51">
        <v>3</v>
      </c>
      <c r="D14" s="51">
        <v>4</v>
      </c>
      <c r="E14" s="51">
        <v>5</v>
      </c>
      <c r="F14" s="51">
        <v>6</v>
      </c>
      <c r="G14" s="51">
        <v>7</v>
      </c>
      <c r="H14" s="51">
        <v>8</v>
      </c>
      <c r="I14" s="111"/>
      <c r="J14" s="93"/>
    </row>
    <row r="15" spans="1:10">
      <c r="A15" s="234" t="s">
        <v>19</v>
      </c>
      <c r="B15" s="235"/>
      <c r="C15" s="235"/>
      <c r="D15" s="235"/>
      <c r="E15" s="235"/>
      <c r="F15" s="235"/>
      <c r="G15" s="235"/>
      <c r="H15" s="235"/>
      <c r="J15" s="93"/>
    </row>
    <row r="16" spans="1:10" ht="24">
      <c r="A16" s="48">
        <v>1</v>
      </c>
      <c r="B16" s="49" t="s">
        <v>72</v>
      </c>
      <c r="C16" s="50" t="s">
        <v>73</v>
      </c>
      <c r="D16" s="51">
        <v>2361000450</v>
      </c>
      <c r="E16" s="52" t="s">
        <v>74</v>
      </c>
      <c r="F16" s="53" t="s">
        <v>75</v>
      </c>
      <c r="G16" s="54">
        <v>45301</v>
      </c>
      <c r="H16" s="55">
        <v>24000</v>
      </c>
      <c r="I16" s="89"/>
      <c r="J16" s="93"/>
    </row>
    <row r="17" spans="1:10" ht="36">
      <c r="A17" s="51">
        <v>2</v>
      </c>
      <c r="B17" s="49" t="s">
        <v>76</v>
      </c>
      <c r="C17" s="50" t="s">
        <v>77</v>
      </c>
      <c r="D17" s="51">
        <v>2310163739</v>
      </c>
      <c r="E17" s="52" t="s">
        <v>78</v>
      </c>
      <c r="F17" s="94">
        <v>14000222</v>
      </c>
      <c r="G17" s="54" t="s">
        <v>111</v>
      </c>
      <c r="H17" s="55">
        <v>27406.080000000002</v>
      </c>
      <c r="I17" s="89"/>
      <c r="J17" s="93"/>
    </row>
    <row r="18" spans="1:10" ht="36">
      <c r="A18" s="48">
        <v>3</v>
      </c>
      <c r="B18" s="49" t="s">
        <v>79</v>
      </c>
      <c r="C18" s="50" t="s">
        <v>64</v>
      </c>
      <c r="D18" s="51">
        <v>2306025990</v>
      </c>
      <c r="E18" s="52" t="s">
        <v>80</v>
      </c>
      <c r="F18" s="95" t="s">
        <v>112</v>
      </c>
      <c r="G18" s="54" t="s">
        <v>111</v>
      </c>
      <c r="H18" s="55">
        <v>19800</v>
      </c>
      <c r="I18" s="89"/>
      <c r="J18" s="93"/>
    </row>
    <row r="19" spans="1:10">
      <c r="A19" s="48">
        <v>4</v>
      </c>
      <c r="B19" s="56" t="s">
        <v>81</v>
      </c>
      <c r="C19" s="50" t="s">
        <v>82</v>
      </c>
      <c r="D19" s="51">
        <v>7707049388</v>
      </c>
      <c r="E19" s="57" t="s">
        <v>83</v>
      </c>
      <c r="F19" s="53">
        <v>428</v>
      </c>
      <c r="G19" s="54">
        <v>45320</v>
      </c>
      <c r="H19" s="55">
        <v>12218.47</v>
      </c>
      <c r="I19" s="89"/>
      <c r="J19" s="93"/>
    </row>
    <row r="20" spans="1:10" ht="24">
      <c r="A20" s="48">
        <v>5</v>
      </c>
      <c r="B20" s="49" t="s">
        <v>113</v>
      </c>
      <c r="C20" s="50" t="s">
        <v>114</v>
      </c>
      <c r="D20" s="69">
        <v>2361014728</v>
      </c>
      <c r="E20" s="63" t="s">
        <v>108</v>
      </c>
      <c r="F20" s="53" t="s">
        <v>115</v>
      </c>
      <c r="G20" s="54" t="s">
        <v>116</v>
      </c>
      <c r="H20" s="55">
        <v>3600</v>
      </c>
      <c r="I20" s="89"/>
      <c r="J20" s="93"/>
    </row>
    <row r="21" spans="1:10" ht="36">
      <c r="A21" s="51">
        <v>6</v>
      </c>
      <c r="B21" s="49" t="s">
        <v>63</v>
      </c>
      <c r="C21" s="50" t="s">
        <v>117</v>
      </c>
      <c r="D21" s="51">
        <v>2361017334</v>
      </c>
      <c r="E21" s="52" t="s">
        <v>84</v>
      </c>
      <c r="F21" s="53" t="s">
        <v>118</v>
      </c>
      <c r="G21" s="54" t="s">
        <v>116</v>
      </c>
      <c r="H21" s="55">
        <v>13200</v>
      </c>
      <c r="I21" s="89"/>
      <c r="J21" s="93"/>
    </row>
    <row r="22" spans="1:10">
      <c r="A22" s="48">
        <v>7</v>
      </c>
      <c r="B22" s="49" t="s">
        <v>85</v>
      </c>
      <c r="C22" s="50" t="s">
        <v>86</v>
      </c>
      <c r="D22" s="112">
        <v>2306030729</v>
      </c>
      <c r="E22" s="52" t="s">
        <v>87</v>
      </c>
      <c r="F22" s="53">
        <v>34</v>
      </c>
      <c r="G22" s="54" t="s">
        <v>116</v>
      </c>
      <c r="H22" s="55">
        <v>11700</v>
      </c>
      <c r="I22" s="89"/>
      <c r="J22" s="93"/>
    </row>
    <row r="23" spans="1:10" ht="36">
      <c r="A23" s="48">
        <v>8</v>
      </c>
      <c r="B23" s="49" t="s">
        <v>88</v>
      </c>
      <c r="C23" s="58" t="s">
        <v>65</v>
      </c>
      <c r="D23" s="51">
        <v>2306001037</v>
      </c>
      <c r="E23" s="52" t="s">
        <v>89</v>
      </c>
      <c r="F23" s="53">
        <v>108</v>
      </c>
      <c r="G23" s="54" t="s">
        <v>116</v>
      </c>
      <c r="H23" s="55">
        <v>15000</v>
      </c>
      <c r="I23" s="89"/>
      <c r="J23" s="93"/>
    </row>
    <row r="24" spans="1:10">
      <c r="A24" s="48">
        <v>9</v>
      </c>
      <c r="B24" s="85" t="s">
        <v>90</v>
      </c>
      <c r="C24" s="85" t="s">
        <v>91</v>
      </c>
      <c r="D24" s="60">
        <v>2311149060</v>
      </c>
      <c r="E24" s="85" t="s">
        <v>92</v>
      </c>
      <c r="F24" s="59">
        <v>77569</v>
      </c>
      <c r="G24" s="54">
        <v>45317</v>
      </c>
      <c r="H24" s="55">
        <v>5500</v>
      </c>
      <c r="I24" s="89"/>
      <c r="J24" s="93"/>
    </row>
    <row r="25" spans="1:10" ht="24.75">
      <c r="A25" s="51">
        <v>10</v>
      </c>
      <c r="B25" s="96" t="s">
        <v>119</v>
      </c>
      <c r="C25" s="50" t="s">
        <v>64</v>
      </c>
      <c r="D25" s="51">
        <v>2306025990</v>
      </c>
      <c r="E25" s="52" t="s">
        <v>80</v>
      </c>
      <c r="F25" s="59" t="s">
        <v>120</v>
      </c>
      <c r="G25" s="54">
        <v>45337</v>
      </c>
      <c r="H25" s="55">
        <v>3000</v>
      </c>
      <c r="I25" s="89"/>
      <c r="J25" s="93"/>
    </row>
    <row r="26" spans="1:10" ht="24">
      <c r="A26" s="48">
        <v>11</v>
      </c>
      <c r="B26" s="56" t="s">
        <v>121</v>
      </c>
      <c r="C26" s="50" t="s">
        <v>64</v>
      </c>
      <c r="D26" s="51">
        <v>2306025990</v>
      </c>
      <c r="E26" s="52" t="s">
        <v>80</v>
      </c>
      <c r="F26" s="59" t="s">
        <v>122</v>
      </c>
      <c r="G26" s="54">
        <v>45341</v>
      </c>
      <c r="H26" s="55">
        <v>5500</v>
      </c>
      <c r="I26" s="89"/>
      <c r="J26" s="93"/>
    </row>
    <row r="27" spans="1:10" ht="24">
      <c r="A27" s="48">
        <v>12</v>
      </c>
      <c r="B27" s="85" t="s">
        <v>123</v>
      </c>
      <c r="C27" s="50" t="s">
        <v>64</v>
      </c>
      <c r="D27" s="51">
        <v>2306025990</v>
      </c>
      <c r="E27" s="52" t="s">
        <v>80</v>
      </c>
      <c r="F27" s="60" t="s">
        <v>124</v>
      </c>
      <c r="G27" s="61">
        <v>45341</v>
      </c>
      <c r="H27" s="62">
        <v>14300</v>
      </c>
      <c r="I27" s="90"/>
      <c r="J27" s="93"/>
    </row>
    <row r="28" spans="1:10" ht="24.75">
      <c r="A28" s="51">
        <v>13</v>
      </c>
      <c r="B28" s="96" t="s">
        <v>125</v>
      </c>
      <c r="C28" s="85" t="s">
        <v>126</v>
      </c>
      <c r="D28" s="86">
        <v>2306019570</v>
      </c>
      <c r="E28" s="63" t="s">
        <v>127</v>
      </c>
      <c r="F28" s="64" t="s">
        <v>128</v>
      </c>
      <c r="G28" s="65">
        <v>45337</v>
      </c>
      <c r="H28" s="62">
        <v>20414.28</v>
      </c>
      <c r="I28" s="90"/>
      <c r="J28" s="93"/>
    </row>
    <row r="29" spans="1:10">
      <c r="A29" s="48">
        <v>14</v>
      </c>
      <c r="B29" s="85" t="s">
        <v>168</v>
      </c>
      <c r="C29" s="85" t="s">
        <v>169</v>
      </c>
      <c r="D29" s="60">
        <v>2308105200</v>
      </c>
      <c r="E29" s="85" t="s">
        <v>170</v>
      </c>
      <c r="F29" s="60">
        <v>67</v>
      </c>
      <c r="G29" s="61">
        <v>45342</v>
      </c>
      <c r="H29" s="62">
        <v>13398.33</v>
      </c>
      <c r="I29" s="59" t="s">
        <v>171</v>
      </c>
      <c r="J29" s="93"/>
    </row>
    <row r="30" spans="1:10" ht="24.75">
      <c r="A30" s="48">
        <v>15</v>
      </c>
      <c r="B30" s="96" t="s">
        <v>179</v>
      </c>
      <c r="C30" s="85" t="s">
        <v>180</v>
      </c>
      <c r="D30" s="173" t="s">
        <v>181</v>
      </c>
      <c r="E30" s="96" t="s">
        <v>182</v>
      </c>
      <c r="F30" s="60" t="s">
        <v>178</v>
      </c>
      <c r="G30" s="61">
        <v>45383</v>
      </c>
      <c r="H30" s="62">
        <v>14598</v>
      </c>
      <c r="I30" s="92"/>
      <c r="J30" s="98" t="s">
        <v>166</v>
      </c>
    </row>
    <row r="31" spans="1:10" ht="24.75">
      <c r="A31" s="48">
        <v>16</v>
      </c>
      <c r="B31" s="85" t="s">
        <v>184</v>
      </c>
      <c r="C31" s="85" t="s">
        <v>185</v>
      </c>
      <c r="D31" s="60">
        <v>6663003127</v>
      </c>
      <c r="E31" s="96" t="s">
        <v>186</v>
      </c>
      <c r="F31" s="60" t="s">
        <v>183</v>
      </c>
      <c r="G31" s="61">
        <v>45384</v>
      </c>
      <c r="H31" s="62">
        <v>9000</v>
      </c>
      <c r="I31" s="92"/>
      <c r="J31" s="98"/>
    </row>
    <row r="32" spans="1:10" ht="24.75">
      <c r="A32" s="51">
        <v>17</v>
      </c>
      <c r="B32" s="85" t="s">
        <v>188</v>
      </c>
      <c r="C32" s="96" t="s">
        <v>189</v>
      </c>
      <c r="D32" s="60">
        <v>2310132554</v>
      </c>
      <c r="E32" s="96" t="s">
        <v>190</v>
      </c>
      <c r="F32" s="60" t="s">
        <v>187</v>
      </c>
      <c r="G32" s="61">
        <v>45385</v>
      </c>
      <c r="H32" s="62">
        <v>17330</v>
      </c>
      <c r="I32" s="92"/>
      <c r="J32" s="98"/>
    </row>
    <row r="33" spans="1:10">
      <c r="A33" s="48">
        <v>18</v>
      </c>
      <c r="B33" s="85" t="s">
        <v>192</v>
      </c>
      <c r="C33" s="85" t="s">
        <v>193</v>
      </c>
      <c r="D33" s="60" t="s">
        <v>194</v>
      </c>
      <c r="E33" s="85" t="s">
        <v>195</v>
      </c>
      <c r="F33" s="60" t="s">
        <v>191</v>
      </c>
      <c r="G33" s="61">
        <v>45391</v>
      </c>
      <c r="H33" s="62">
        <v>25470</v>
      </c>
      <c r="I33" s="92"/>
      <c r="J33" s="98" t="s">
        <v>166</v>
      </c>
    </row>
    <row r="34" spans="1:10" s="191" customFormat="1">
      <c r="A34" s="184">
        <v>19</v>
      </c>
      <c r="B34" s="185" t="s">
        <v>196</v>
      </c>
      <c r="C34" s="185" t="s">
        <v>197</v>
      </c>
      <c r="D34" s="186" t="s">
        <v>198</v>
      </c>
      <c r="E34" s="185" t="s">
        <v>199</v>
      </c>
      <c r="F34" s="186" t="s">
        <v>200</v>
      </c>
      <c r="G34" s="187">
        <v>45420</v>
      </c>
      <c r="H34" s="188">
        <v>3900</v>
      </c>
      <c r="I34" s="189"/>
      <c r="J34" s="190"/>
    </row>
    <row r="35" spans="1:10" ht="48">
      <c r="A35" s="48">
        <v>20</v>
      </c>
      <c r="B35" s="63" t="s">
        <v>203</v>
      </c>
      <c r="C35" s="66" t="s">
        <v>201</v>
      </c>
      <c r="D35" s="64" t="s">
        <v>208</v>
      </c>
      <c r="E35" s="64" t="s">
        <v>202</v>
      </c>
      <c r="F35" s="64">
        <v>351</v>
      </c>
      <c r="G35" s="65">
        <v>45439</v>
      </c>
      <c r="H35" s="62">
        <v>9800</v>
      </c>
      <c r="I35" s="92"/>
      <c r="J35" s="93"/>
    </row>
    <row r="36" spans="1:10" ht="24">
      <c r="A36" s="51">
        <v>21</v>
      </c>
      <c r="B36" s="66" t="s">
        <v>204</v>
      </c>
      <c r="C36" s="63" t="s">
        <v>205</v>
      </c>
      <c r="D36" s="64" t="s">
        <v>207</v>
      </c>
      <c r="E36" s="51" t="s">
        <v>206</v>
      </c>
      <c r="F36" s="64">
        <v>2024130557</v>
      </c>
      <c r="G36" s="65">
        <v>45425</v>
      </c>
      <c r="H36" s="62">
        <v>6600</v>
      </c>
      <c r="I36" s="92"/>
      <c r="J36" s="93"/>
    </row>
    <row r="37" spans="1:10" ht="24">
      <c r="A37" s="48">
        <v>22</v>
      </c>
      <c r="B37" s="66" t="s">
        <v>210</v>
      </c>
      <c r="C37" s="63" t="s">
        <v>211</v>
      </c>
      <c r="D37" s="51">
        <v>2361013812</v>
      </c>
      <c r="E37" s="51" t="s">
        <v>74</v>
      </c>
      <c r="F37" s="64" t="s">
        <v>209</v>
      </c>
      <c r="G37" s="65">
        <v>45446</v>
      </c>
      <c r="H37" s="62">
        <v>40176</v>
      </c>
      <c r="I37" s="92"/>
      <c r="J37" s="93"/>
    </row>
    <row r="38" spans="1:10" ht="24">
      <c r="A38" s="48">
        <v>23</v>
      </c>
      <c r="B38" s="66" t="s">
        <v>235</v>
      </c>
      <c r="C38" s="100" t="s">
        <v>236</v>
      </c>
      <c r="D38" s="70" t="s">
        <v>237</v>
      </c>
      <c r="E38" s="63" t="s">
        <v>238</v>
      </c>
      <c r="F38" s="64" t="s">
        <v>239</v>
      </c>
      <c r="G38" s="65">
        <v>45468</v>
      </c>
      <c r="H38" s="62">
        <v>9949.33</v>
      </c>
      <c r="I38" s="62"/>
      <c r="J38" s="93"/>
    </row>
    <row r="39" spans="1:10" ht="48.75">
      <c r="A39" s="48">
        <v>24</v>
      </c>
      <c r="B39" s="96" t="s">
        <v>244</v>
      </c>
      <c r="C39" s="96" t="s">
        <v>243</v>
      </c>
      <c r="D39" s="60" t="s">
        <v>242</v>
      </c>
      <c r="E39" s="96" t="s">
        <v>241</v>
      </c>
      <c r="F39" s="64" t="s">
        <v>240</v>
      </c>
      <c r="G39" s="65">
        <v>45474</v>
      </c>
      <c r="H39" s="62">
        <v>8400</v>
      </c>
      <c r="I39" s="93"/>
      <c r="J39" s="93"/>
    </row>
    <row r="40" spans="1:10" ht="24">
      <c r="A40" s="48">
        <v>25</v>
      </c>
      <c r="B40" s="85" t="s">
        <v>249</v>
      </c>
      <c r="C40" s="68" t="s">
        <v>247</v>
      </c>
      <c r="D40" s="113">
        <v>2361017447</v>
      </c>
      <c r="E40" s="52" t="s">
        <v>248</v>
      </c>
      <c r="F40" s="64" t="s">
        <v>245</v>
      </c>
      <c r="G40" s="85" t="s">
        <v>246</v>
      </c>
      <c r="H40" s="114">
        <v>50000</v>
      </c>
      <c r="I40" s="93"/>
      <c r="J40" s="93"/>
    </row>
    <row r="41" spans="1:10" ht="24">
      <c r="A41" s="48">
        <v>26</v>
      </c>
      <c r="B41" s="49" t="s">
        <v>95</v>
      </c>
      <c r="C41" s="50" t="s">
        <v>130</v>
      </c>
      <c r="D41" s="48">
        <v>2361013812</v>
      </c>
      <c r="E41" s="52" t="s">
        <v>74</v>
      </c>
      <c r="F41" s="64" t="s">
        <v>250</v>
      </c>
      <c r="G41" s="65">
        <v>45530</v>
      </c>
      <c r="H41" s="62">
        <v>277140</v>
      </c>
      <c r="I41" s="93"/>
      <c r="J41" s="93"/>
    </row>
    <row r="42" spans="1:10" ht="24.75">
      <c r="A42" s="51">
        <v>27</v>
      </c>
      <c r="B42" s="85" t="s">
        <v>255</v>
      </c>
      <c r="C42" s="96" t="s">
        <v>252</v>
      </c>
      <c r="D42" s="60" t="s">
        <v>254</v>
      </c>
      <c r="E42" s="96" t="s">
        <v>253</v>
      </c>
      <c r="F42" s="64" t="s">
        <v>251</v>
      </c>
      <c r="G42" s="65">
        <v>45530</v>
      </c>
      <c r="H42" s="62">
        <v>5400</v>
      </c>
      <c r="I42" s="93"/>
      <c r="J42" s="98" t="s">
        <v>166</v>
      </c>
    </row>
    <row r="43" spans="1:10" ht="24.75">
      <c r="A43" s="48">
        <v>28</v>
      </c>
      <c r="B43" s="96" t="s">
        <v>257</v>
      </c>
      <c r="C43" s="50" t="s">
        <v>73</v>
      </c>
      <c r="D43" s="51">
        <v>2361000450</v>
      </c>
      <c r="E43" s="52" t="s">
        <v>74</v>
      </c>
      <c r="F43" s="64" t="s">
        <v>256</v>
      </c>
      <c r="G43" s="65">
        <v>45523</v>
      </c>
      <c r="H43" s="62">
        <v>2215</v>
      </c>
      <c r="I43" s="115"/>
      <c r="J43" s="93"/>
    </row>
    <row r="44" spans="1:10" ht="24">
      <c r="A44" s="48">
        <v>29</v>
      </c>
      <c r="B44" s="66" t="s">
        <v>259</v>
      </c>
      <c r="C44" s="50" t="s">
        <v>130</v>
      </c>
      <c r="D44" s="48">
        <v>2361013812</v>
      </c>
      <c r="E44" s="52" t="s">
        <v>74</v>
      </c>
      <c r="F44" s="64" t="s">
        <v>258</v>
      </c>
      <c r="G44" s="65">
        <v>45555</v>
      </c>
      <c r="H44" s="62">
        <v>2925</v>
      </c>
      <c r="I44" s="115"/>
      <c r="J44" s="93"/>
    </row>
    <row r="45" spans="1:10" ht="48">
      <c r="A45" s="48">
        <v>30</v>
      </c>
      <c r="B45" s="67" t="s">
        <v>260</v>
      </c>
      <c r="C45" s="85" t="s">
        <v>261</v>
      </c>
      <c r="D45" s="86">
        <v>234602203000</v>
      </c>
      <c r="E45" s="96" t="s">
        <v>262</v>
      </c>
      <c r="F45" s="64">
        <v>3305</v>
      </c>
      <c r="G45" s="65">
        <v>45565</v>
      </c>
      <c r="H45" s="62">
        <v>8000</v>
      </c>
      <c r="I45" s="115"/>
      <c r="J45" s="93"/>
    </row>
    <row r="46" spans="1:10" ht="24.75">
      <c r="A46" s="51">
        <v>31</v>
      </c>
      <c r="B46" s="85" t="s">
        <v>302</v>
      </c>
      <c r="C46" s="85" t="s">
        <v>301</v>
      </c>
      <c r="D46" s="60" t="s">
        <v>303</v>
      </c>
      <c r="E46" s="96" t="s">
        <v>304</v>
      </c>
      <c r="F46" s="64" t="s">
        <v>300</v>
      </c>
      <c r="G46" s="65">
        <v>45566</v>
      </c>
      <c r="H46" s="62">
        <v>26640</v>
      </c>
      <c r="I46" s="115"/>
      <c r="J46" s="98" t="s">
        <v>166</v>
      </c>
    </row>
    <row r="47" spans="1:10">
      <c r="A47" s="48">
        <v>32</v>
      </c>
      <c r="B47" s="85" t="s">
        <v>305</v>
      </c>
      <c r="C47" s="85" t="s">
        <v>193</v>
      </c>
      <c r="D47" s="60" t="s">
        <v>194</v>
      </c>
      <c r="E47" s="85" t="s">
        <v>195</v>
      </c>
      <c r="F47" s="64" t="s">
        <v>306</v>
      </c>
      <c r="G47" s="65">
        <v>45572</v>
      </c>
      <c r="H47" s="62">
        <v>20808</v>
      </c>
      <c r="I47" s="115"/>
      <c r="J47" s="98" t="s">
        <v>166</v>
      </c>
    </row>
    <row r="48" spans="1:10" ht="36.75">
      <c r="A48" s="48">
        <v>33</v>
      </c>
      <c r="B48" s="85" t="s">
        <v>308</v>
      </c>
      <c r="C48" s="85" t="s">
        <v>307</v>
      </c>
      <c r="D48" s="60" t="s">
        <v>309</v>
      </c>
      <c r="E48" s="96" t="s">
        <v>310</v>
      </c>
      <c r="F48" s="64" t="s">
        <v>311</v>
      </c>
      <c r="G48" s="65">
        <v>45580</v>
      </c>
      <c r="H48" s="62">
        <v>24089.7</v>
      </c>
      <c r="I48" s="115"/>
      <c r="J48" s="98" t="s">
        <v>166</v>
      </c>
    </row>
    <row r="49" spans="1:12" ht="42" customHeight="1">
      <c r="A49" s="48">
        <v>34</v>
      </c>
      <c r="B49" s="96" t="s">
        <v>312</v>
      </c>
      <c r="C49" s="96" t="s">
        <v>313</v>
      </c>
      <c r="D49" s="174">
        <v>4029017981</v>
      </c>
      <c r="E49" s="137" t="s">
        <v>314</v>
      </c>
      <c r="F49" s="64" t="s">
        <v>315</v>
      </c>
      <c r="G49" s="65">
        <v>45601</v>
      </c>
      <c r="H49" s="62">
        <v>5500</v>
      </c>
      <c r="I49" s="115"/>
      <c r="J49" s="93"/>
    </row>
    <row r="50" spans="1:12" ht="27" customHeight="1">
      <c r="A50" s="51">
        <v>35</v>
      </c>
      <c r="B50" s="96" t="s">
        <v>316</v>
      </c>
      <c r="C50" s="85" t="s">
        <v>318</v>
      </c>
      <c r="D50" s="141" t="s">
        <v>317</v>
      </c>
      <c r="E50" s="96" t="s">
        <v>319</v>
      </c>
      <c r="F50" s="64" t="s">
        <v>320</v>
      </c>
      <c r="G50" s="65">
        <v>45609</v>
      </c>
      <c r="H50" s="62">
        <v>15000</v>
      </c>
      <c r="I50" s="115"/>
      <c r="J50" s="93"/>
    </row>
    <row r="51" spans="1:12" ht="42.75" customHeight="1">
      <c r="A51" s="48">
        <v>36</v>
      </c>
      <c r="B51" s="96" t="s">
        <v>321</v>
      </c>
      <c r="C51" s="85" t="s">
        <v>323</v>
      </c>
      <c r="D51" s="175" t="s">
        <v>322</v>
      </c>
      <c r="E51" s="96" t="s">
        <v>324</v>
      </c>
      <c r="F51" s="64" t="s">
        <v>325</v>
      </c>
      <c r="G51" s="65">
        <v>45609</v>
      </c>
      <c r="H51" s="62">
        <v>8820</v>
      </c>
      <c r="I51" s="115"/>
      <c r="J51" s="93"/>
    </row>
    <row r="52" spans="1:12" ht="42.75" customHeight="1">
      <c r="A52" s="51">
        <v>37</v>
      </c>
      <c r="B52" s="100" t="s">
        <v>192</v>
      </c>
      <c r="C52" s="100" t="s">
        <v>193</v>
      </c>
      <c r="D52" s="64" t="s">
        <v>194</v>
      </c>
      <c r="E52" s="100" t="s">
        <v>195</v>
      </c>
      <c r="F52" s="64" t="s">
        <v>360</v>
      </c>
      <c r="G52" s="65">
        <v>45616</v>
      </c>
      <c r="H52" s="62">
        <v>31680</v>
      </c>
      <c r="I52" s="115"/>
      <c r="J52" s="98" t="s">
        <v>166</v>
      </c>
    </row>
    <row r="53" spans="1:12" ht="27" customHeight="1">
      <c r="A53" s="48">
        <v>38</v>
      </c>
      <c r="B53" s="96" t="s">
        <v>326</v>
      </c>
      <c r="C53" s="171" t="s">
        <v>362</v>
      </c>
      <c r="D53" s="141" t="s">
        <v>363</v>
      </c>
      <c r="E53" s="137" t="s">
        <v>364</v>
      </c>
      <c r="F53" s="64" t="s">
        <v>361</v>
      </c>
      <c r="G53" s="65">
        <v>45615</v>
      </c>
      <c r="H53" s="62">
        <v>14334</v>
      </c>
      <c r="I53" s="115"/>
      <c r="J53" s="93"/>
    </row>
    <row r="54" spans="1:12" ht="27" customHeight="1">
      <c r="A54" s="51">
        <v>39</v>
      </c>
      <c r="B54" s="100" t="s">
        <v>366</v>
      </c>
      <c r="C54" s="85" t="s">
        <v>365</v>
      </c>
      <c r="D54" s="141" t="s">
        <v>367</v>
      </c>
      <c r="E54" s="96" t="s">
        <v>368</v>
      </c>
      <c r="F54" s="64">
        <v>28</v>
      </c>
      <c r="G54" s="65">
        <v>45621</v>
      </c>
      <c r="H54" s="62">
        <v>70000</v>
      </c>
      <c r="I54" s="115"/>
      <c r="J54" s="93"/>
    </row>
    <row r="55" spans="1:12" ht="27" customHeight="1">
      <c r="A55" s="48">
        <v>40</v>
      </c>
      <c r="B55" s="100" t="s">
        <v>372</v>
      </c>
      <c r="C55" s="100" t="s">
        <v>373</v>
      </c>
      <c r="D55" s="141" t="s">
        <v>370</v>
      </c>
      <c r="E55" s="96" t="s">
        <v>371</v>
      </c>
      <c r="F55" s="64" t="s">
        <v>369</v>
      </c>
      <c r="G55" s="65">
        <v>45632</v>
      </c>
      <c r="H55" s="62">
        <v>47550</v>
      </c>
      <c r="I55" s="115"/>
      <c r="J55" s="98" t="s">
        <v>166</v>
      </c>
    </row>
    <row r="56" spans="1:12" ht="27" customHeight="1">
      <c r="A56" s="51">
        <v>41</v>
      </c>
      <c r="B56" s="100" t="s">
        <v>308</v>
      </c>
      <c r="C56" s="100" t="s">
        <v>377</v>
      </c>
      <c r="D56" s="141" t="s">
        <v>375</v>
      </c>
      <c r="E56" s="137" t="s">
        <v>376</v>
      </c>
      <c r="F56" s="64" t="s">
        <v>374</v>
      </c>
      <c r="G56" s="65">
        <v>45624</v>
      </c>
      <c r="H56" s="62">
        <v>11246.3</v>
      </c>
      <c r="I56" s="115"/>
      <c r="J56" s="93"/>
    </row>
    <row r="57" spans="1:12" ht="27" customHeight="1">
      <c r="A57" s="48">
        <v>42</v>
      </c>
      <c r="B57" s="100" t="s">
        <v>308</v>
      </c>
      <c r="C57" s="100" t="s">
        <v>377</v>
      </c>
      <c r="D57" s="141" t="s">
        <v>375</v>
      </c>
      <c r="E57" s="137" t="s">
        <v>378</v>
      </c>
      <c r="F57" s="64" t="s">
        <v>379</v>
      </c>
      <c r="G57" s="65">
        <v>45628</v>
      </c>
      <c r="H57" s="62">
        <v>14999</v>
      </c>
      <c r="I57" s="115"/>
      <c r="J57" s="93"/>
    </row>
    <row r="58" spans="1:12" ht="27" hidden="1" customHeight="1">
      <c r="A58" s="93"/>
      <c r="B58" s="85"/>
      <c r="C58" s="85"/>
      <c r="D58" s="141"/>
      <c r="E58" s="85"/>
      <c r="F58" s="64"/>
      <c r="G58" s="64"/>
      <c r="H58" s="62"/>
      <c r="I58" s="115"/>
      <c r="J58" s="93"/>
    </row>
    <row r="59" spans="1:12" ht="24.75" customHeight="1">
      <c r="A59" s="116"/>
      <c r="B59" s="234" t="s">
        <v>10</v>
      </c>
      <c r="C59" s="235"/>
      <c r="D59" s="236"/>
      <c r="E59" s="116"/>
      <c r="F59" s="116"/>
      <c r="G59" s="117"/>
      <c r="H59" s="118">
        <f>SUM(H16:H57)</f>
        <v>970607.49</v>
      </c>
      <c r="I59" s="119">
        <f>SUM(I16:I38)</f>
        <v>0</v>
      </c>
      <c r="J59" s="93"/>
    </row>
    <row r="60" spans="1:12">
      <c r="A60" s="234" t="s">
        <v>20</v>
      </c>
      <c r="B60" s="235"/>
      <c r="C60" s="235"/>
      <c r="D60" s="235"/>
      <c r="E60" s="235"/>
      <c r="F60" s="235"/>
      <c r="G60" s="235"/>
      <c r="H60" s="235"/>
    </row>
    <row r="61" spans="1:12" ht="24" customHeight="1">
      <c r="A61" s="48">
        <v>43</v>
      </c>
      <c r="B61" s="49" t="s">
        <v>95</v>
      </c>
      <c r="C61" s="50" t="s">
        <v>130</v>
      </c>
      <c r="D61" s="48">
        <v>2361013812</v>
      </c>
      <c r="E61" s="52" t="s">
        <v>74</v>
      </c>
      <c r="F61" s="120" t="s">
        <v>131</v>
      </c>
      <c r="G61" s="54" t="s">
        <v>116</v>
      </c>
      <c r="H61" s="55">
        <v>349308</v>
      </c>
      <c r="I61" s="55"/>
      <c r="J61" s="114"/>
      <c r="L61" s="83">
        <f>H61+H37+H41</f>
        <v>666624</v>
      </c>
    </row>
    <row r="62" spans="1:12" ht="29.25" customHeight="1">
      <c r="A62" s="51">
        <v>44</v>
      </c>
      <c r="B62" s="49" t="s">
        <v>96</v>
      </c>
      <c r="C62" s="50" t="s">
        <v>64</v>
      </c>
      <c r="D62" s="51">
        <v>2306025990</v>
      </c>
      <c r="E62" s="52" t="s">
        <v>80</v>
      </c>
      <c r="F62" s="95" t="s">
        <v>212</v>
      </c>
      <c r="G62" s="54">
        <v>45301</v>
      </c>
      <c r="H62" s="55">
        <v>36000</v>
      </c>
      <c r="I62" s="55"/>
      <c r="J62" s="93"/>
    </row>
    <row r="63" spans="1:12" ht="24">
      <c r="A63" s="48">
        <v>45</v>
      </c>
      <c r="B63" s="56" t="s">
        <v>93</v>
      </c>
      <c r="C63" s="66" t="s">
        <v>66</v>
      </c>
      <c r="D63" s="69">
        <v>2361018056</v>
      </c>
      <c r="E63" s="63" t="s">
        <v>106</v>
      </c>
      <c r="F63" s="53" t="s">
        <v>132</v>
      </c>
      <c r="G63" s="54">
        <v>45300</v>
      </c>
      <c r="H63" s="55">
        <v>15367.8</v>
      </c>
      <c r="I63" s="55">
        <v>15367.8</v>
      </c>
      <c r="J63" s="93"/>
    </row>
    <row r="64" spans="1:12" ht="24">
      <c r="A64" s="51">
        <v>46</v>
      </c>
      <c r="B64" s="87" t="s">
        <v>94</v>
      </c>
      <c r="C64" s="66" t="s">
        <v>66</v>
      </c>
      <c r="D64" s="69">
        <v>2361018056</v>
      </c>
      <c r="E64" s="52" t="s">
        <v>106</v>
      </c>
      <c r="F64" s="104" t="s">
        <v>133</v>
      </c>
      <c r="G64" s="97">
        <v>45300</v>
      </c>
      <c r="H64" s="88">
        <v>358438.8</v>
      </c>
      <c r="I64" s="55"/>
      <c r="J64" s="93"/>
    </row>
    <row r="65" spans="1:12" ht="24">
      <c r="A65" s="48">
        <v>47</v>
      </c>
      <c r="B65" s="87" t="s">
        <v>134</v>
      </c>
      <c r="C65" s="176" t="s">
        <v>135</v>
      </c>
      <c r="D65" s="51">
        <v>2463110646</v>
      </c>
      <c r="E65" s="52" t="s">
        <v>136</v>
      </c>
      <c r="F65" s="104" t="s">
        <v>137</v>
      </c>
      <c r="G65" s="97">
        <v>45335</v>
      </c>
      <c r="H65" s="88">
        <v>333333</v>
      </c>
      <c r="I65" s="55"/>
      <c r="J65" s="64" t="s">
        <v>166</v>
      </c>
    </row>
    <row r="66" spans="1:12" ht="24">
      <c r="A66" s="51">
        <v>48</v>
      </c>
      <c r="B66" s="56" t="s">
        <v>93</v>
      </c>
      <c r="C66" s="66" t="s">
        <v>66</v>
      </c>
      <c r="D66" s="69">
        <v>2361018056</v>
      </c>
      <c r="E66" s="63" t="s">
        <v>106</v>
      </c>
      <c r="F66" s="64" t="s">
        <v>138</v>
      </c>
      <c r="G66" s="65">
        <v>45372</v>
      </c>
      <c r="H66" s="62">
        <v>18860.2</v>
      </c>
      <c r="I66" s="88"/>
      <c r="J66" s="93"/>
    </row>
    <row r="67" spans="1:12" s="77" customFormat="1" ht="24.75" customHeight="1">
      <c r="A67" s="48">
        <v>49</v>
      </c>
      <c r="B67" s="67" t="s">
        <v>160</v>
      </c>
      <c r="C67" s="68" t="s">
        <v>161</v>
      </c>
      <c r="D67" s="177">
        <v>236900329354</v>
      </c>
      <c r="E67" s="52" t="s">
        <v>162</v>
      </c>
      <c r="F67" s="64" t="s">
        <v>163</v>
      </c>
      <c r="G67" s="65">
        <v>45379</v>
      </c>
      <c r="H67" s="62">
        <v>66850</v>
      </c>
      <c r="I67" s="59" t="s">
        <v>164</v>
      </c>
      <c r="J67" s="64" t="s">
        <v>166</v>
      </c>
    </row>
    <row r="68" spans="1:12" ht="24">
      <c r="A68" s="51">
        <v>50</v>
      </c>
      <c r="B68" s="87" t="s">
        <v>94</v>
      </c>
      <c r="C68" s="66" t="s">
        <v>66</v>
      </c>
      <c r="D68" s="69">
        <v>2361018056</v>
      </c>
      <c r="E68" s="52" t="s">
        <v>106</v>
      </c>
      <c r="F68" s="64" t="s">
        <v>213</v>
      </c>
      <c r="G68" s="65">
        <v>45385</v>
      </c>
      <c r="H68" s="121">
        <v>257536.05</v>
      </c>
      <c r="I68" s="88"/>
      <c r="J68" s="93"/>
      <c r="K68" s="84">
        <v>257536.05</v>
      </c>
      <c r="L68" s="62">
        <v>329311.5</v>
      </c>
    </row>
    <row r="69" spans="1:12" ht="24">
      <c r="A69" s="48">
        <v>51</v>
      </c>
      <c r="B69" s="67" t="s">
        <v>160</v>
      </c>
      <c r="C69" s="66" t="s">
        <v>215</v>
      </c>
      <c r="D69" s="69" t="s">
        <v>216</v>
      </c>
      <c r="E69" s="63" t="s">
        <v>217</v>
      </c>
      <c r="F69" s="64" t="s">
        <v>214</v>
      </c>
      <c r="G69" s="65">
        <v>45408</v>
      </c>
      <c r="H69" s="62">
        <v>39250</v>
      </c>
      <c r="I69" s="88"/>
      <c r="J69" s="64" t="s">
        <v>166</v>
      </c>
    </row>
    <row r="70" spans="1:12" ht="24">
      <c r="A70" s="51">
        <v>52</v>
      </c>
      <c r="B70" s="85" t="s">
        <v>218</v>
      </c>
      <c r="C70" s="66" t="s">
        <v>219</v>
      </c>
      <c r="D70" s="69">
        <v>5043059336</v>
      </c>
      <c r="E70" s="63" t="s">
        <v>220</v>
      </c>
      <c r="F70" s="64">
        <v>9097</v>
      </c>
      <c r="G70" s="65">
        <v>45392</v>
      </c>
      <c r="H70" s="62">
        <v>69384.77</v>
      </c>
      <c r="I70" s="88"/>
      <c r="J70" s="93"/>
    </row>
    <row r="71" spans="1:12" s="77" customFormat="1" ht="36">
      <c r="A71" s="48">
        <v>53</v>
      </c>
      <c r="B71" s="66" t="s">
        <v>222</v>
      </c>
      <c r="C71" s="66" t="s">
        <v>223</v>
      </c>
      <c r="D71" s="64" t="s">
        <v>224</v>
      </c>
      <c r="E71" s="63" t="s">
        <v>225</v>
      </c>
      <c r="F71" s="64" t="s">
        <v>221</v>
      </c>
      <c r="G71" s="65">
        <v>45446</v>
      </c>
      <c r="H71" s="62">
        <v>413483</v>
      </c>
      <c r="I71" s="85"/>
      <c r="J71" s="85"/>
    </row>
    <row r="72" spans="1:12" s="77" customFormat="1" ht="24.75" customHeight="1">
      <c r="A72" s="48">
        <v>54</v>
      </c>
      <c r="B72" s="67" t="s">
        <v>226</v>
      </c>
      <c r="C72" s="68" t="s">
        <v>227</v>
      </c>
      <c r="D72" s="69" t="s">
        <v>228</v>
      </c>
      <c r="E72" s="63" t="s">
        <v>229</v>
      </c>
      <c r="F72" s="64" t="s">
        <v>230</v>
      </c>
      <c r="G72" s="65">
        <v>45468</v>
      </c>
      <c r="H72" s="62">
        <v>109580</v>
      </c>
      <c r="I72" s="62"/>
      <c r="J72" s="64" t="s">
        <v>166</v>
      </c>
      <c r="L72" s="103">
        <f>H62+H26+H27+H23+H22+H21+H20+H18+H17+H16</f>
        <v>170506.08000000002</v>
      </c>
    </row>
    <row r="73" spans="1:12" s="77" customFormat="1" ht="24.75" customHeight="1">
      <c r="A73" s="51">
        <v>55</v>
      </c>
      <c r="B73" s="85" t="s">
        <v>218</v>
      </c>
      <c r="C73" s="66" t="s">
        <v>219</v>
      </c>
      <c r="D73" s="70">
        <v>5043059337</v>
      </c>
      <c r="E73" s="63" t="s">
        <v>220</v>
      </c>
      <c r="F73" s="64">
        <v>11967</v>
      </c>
      <c r="G73" s="65">
        <v>45465</v>
      </c>
      <c r="H73" s="99">
        <v>3000</v>
      </c>
      <c r="I73" s="99"/>
      <c r="J73" s="85"/>
    </row>
    <row r="74" spans="1:12" s="77" customFormat="1" ht="48">
      <c r="A74" s="48">
        <v>56</v>
      </c>
      <c r="B74" s="63" t="s">
        <v>231</v>
      </c>
      <c r="C74" s="63" t="s">
        <v>232</v>
      </c>
      <c r="D74" s="70">
        <v>2371003517</v>
      </c>
      <c r="E74" s="63" t="s">
        <v>233</v>
      </c>
      <c r="F74" s="64" t="s">
        <v>234</v>
      </c>
      <c r="G74" s="65">
        <v>45454</v>
      </c>
      <c r="H74" s="62">
        <v>66000</v>
      </c>
      <c r="I74" s="62"/>
      <c r="J74" s="85"/>
    </row>
    <row r="75" spans="1:12" s="77" customFormat="1" ht="27" customHeight="1">
      <c r="A75" s="51">
        <v>57</v>
      </c>
      <c r="B75" s="67" t="s">
        <v>266</v>
      </c>
      <c r="C75" s="66" t="s">
        <v>264</v>
      </c>
      <c r="D75" s="69">
        <v>2310161202</v>
      </c>
      <c r="E75" s="63" t="s">
        <v>265</v>
      </c>
      <c r="F75" s="100" t="s">
        <v>263</v>
      </c>
      <c r="G75" s="178">
        <v>45478</v>
      </c>
      <c r="H75" s="99">
        <v>273790</v>
      </c>
      <c r="I75" s="62"/>
      <c r="J75" s="64" t="s">
        <v>166</v>
      </c>
    </row>
    <row r="76" spans="1:12" s="77" customFormat="1" ht="27" customHeight="1">
      <c r="A76" s="48">
        <v>58</v>
      </c>
      <c r="B76" s="87" t="s">
        <v>269</v>
      </c>
      <c r="C76" s="66" t="s">
        <v>66</v>
      </c>
      <c r="D76" s="69">
        <v>2361018056</v>
      </c>
      <c r="E76" s="52" t="s">
        <v>106</v>
      </c>
      <c r="F76" s="64" t="s">
        <v>267</v>
      </c>
      <c r="G76" s="65">
        <v>45537</v>
      </c>
      <c r="H76" s="62">
        <v>420738.47</v>
      </c>
      <c r="I76" s="62"/>
      <c r="J76" s="85"/>
    </row>
    <row r="77" spans="1:12" s="77" customFormat="1" ht="27" customHeight="1">
      <c r="A77" s="51">
        <v>59</v>
      </c>
      <c r="B77" s="87" t="s">
        <v>272</v>
      </c>
      <c r="C77" s="66" t="s">
        <v>66</v>
      </c>
      <c r="D77" s="69">
        <v>2361018057</v>
      </c>
      <c r="E77" s="52" t="s">
        <v>270</v>
      </c>
      <c r="F77" s="64" t="s">
        <v>268</v>
      </c>
      <c r="G77" s="65">
        <v>45545</v>
      </c>
      <c r="H77" s="62">
        <v>62706.55</v>
      </c>
      <c r="I77" s="62"/>
      <c r="J77" s="85"/>
      <c r="L77" s="103">
        <f>H79+H78+H77+H76+L68+H66+H64+H63+H71</f>
        <v>2053406.8499999999</v>
      </c>
    </row>
    <row r="78" spans="1:12" s="77" customFormat="1" ht="27" customHeight="1">
      <c r="A78" s="48">
        <v>60</v>
      </c>
      <c r="B78" s="87" t="s">
        <v>274</v>
      </c>
      <c r="C78" s="66" t="s">
        <v>66</v>
      </c>
      <c r="D78" s="69">
        <v>2361018058</v>
      </c>
      <c r="E78" s="52" t="s">
        <v>273</v>
      </c>
      <c r="F78" s="64" t="s">
        <v>271</v>
      </c>
      <c r="G78" s="65">
        <v>45545</v>
      </c>
      <c r="H78" s="62">
        <v>330345.36</v>
      </c>
      <c r="I78" s="62"/>
      <c r="J78" s="85"/>
    </row>
    <row r="79" spans="1:12" s="77" customFormat="1" ht="27" customHeight="1">
      <c r="A79" s="51">
        <v>61</v>
      </c>
      <c r="B79" s="56" t="s">
        <v>276</v>
      </c>
      <c r="C79" s="66" t="s">
        <v>66</v>
      </c>
      <c r="D79" s="69">
        <v>2361018059</v>
      </c>
      <c r="E79" s="52" t="s">
        <v>275</v>
      </c>
      <c r="F79" s="64" t="s">
        <v>245</v>
      </c>
      <c r="G79" s="65">
        <v>45545</v>
      </c>
      <c r="H79" s="62">
        <v>104155.17</v>
      </c>
      <c r="I79" s="62"/>
      <c r="J79" s="85"/>
    </row>
    <row r="80" spans="1:12" s="77" customFormat="1" ht="27" customHeight="1">
      <c r="A80" s="48">
        <v>62</v>
      </c>
      <c r="B80" s="56" t="s">
        <v>327</v>
      </c>
      <c r="C80" s="66" t="s">
        <v>328</v>
      </c>
      <c r="D80" s="69">
        <v>7706688536</v>
      </c>
      <c r="E80" s="52" t="s">
        <v>329</v>
      </c>
      <c r="F80" s="64" t="s">
        <v>330</v>
      </c>
      <c r="G80" s="65">
        <v>45573</v>
      </c>
      <c r="H80" s="62">
        <v>72161</v>
      </c>
      <c r="I80" s="62"/>
      <c r="J80" s="64" t="s">
        <v>166</v>
      </c>
    </row>
    <row r="81" spans="1:12" s="77" customFormat="1" ht="27" customHeight="1">
      <c r="A81" s="51">
        <v>63</v>
      </c>
      <c r="B81" s="56" t="s">
        <v>331</v>
      </c>
      <c r="C81" s="63" t="s">
        <v>332</v>
      </c>
      <c r="D81" s="69">
        <v>2306017277</v>
      </c>
      <c r="E81" s="52" t="s">
        <v>333</v>
      </c>
      <c r="F81" s="64">
        <v>276</v>
      </c>
      <c r="G81" s="65">
        <v>45586</v>
      </c>
      <c r="H81" s="62">
        <v>2321</v>
      </c>
      <c r="I81" s="62"/>
      <c r="J81" s="85"/>
    </row>
    <row r="82" spans="1:12" s="77" customFormat="1" ht="27" customHeight="1">
      <c r="A82" s="48">
        <v>64</v>
      </c>
      <c r="B82" s="56" t="s">
        <v>334</v>
      </c>
      <c r="C82" s="63" t="s">
        <v>332</v>
      </c>
      <c r="D82" s="69">
        <v>2306017278</v>
      </c>
      <c r="E82" s="52" t="s">
        <v>333</v>
      </c>
      <c r="F82" s="64">
        <v>275</v>
      </c>
      <c r="G82" s="65">
        <v>45586</v>
      </c>
      <c r="H82" s="62">
        <v>334601</v>
      </c>
      <c r="I82" s="62"/>
      <c r="J82" s="85"/>
    </row>
    <row r="83" spans="1:12" s="77" customFormat="1" ht="27" customHeight="1">
      <c r="A83" s="48">
        <v>65</v>
      </c>
      <c r="B83" s="56" t="s">
        <v>276</v>
      </c>
      <c r="C83" s="66" t="s">
        <v>66</v>
      </c>
      <c r="D83" s="69">
        <v>2361018059</v>
      </c>
      <c r="E83" s="52" t="s">
        <v>275</v>
      </c>
      <c r="F83" s="64" t="s">
        <v>335</v>
      </c>
      <c r="G83" s="65">
        <v>45579</v>
      </c>
      <c r="H83" s="62">
        <v>107158.46</v>
      </c>
      <c r="I83" s="62"/>
      <c r="J83" s="85"/>
    </row>
    <row r="84" spans="1:12" s="77" customFormat="1" ht="44.25" customHeight="1">
      <c r="A84" s="51">
        <v>66</v>
      </c>
      <c r="B84" s="137" t="s">
        <v>337</v>
      </c>
      <c r="C84" s="100" t="s">
        <v>323</v>
      </c>
      <c r="D84" s="179" t="s">
        <v>322</v>
      </c>
      <c r="E84" s="96" t="s">
        <v>324</v>
      </c>
      <c r="F84" s="64" t="s">
        <v>336</v>
      </c>
      <c r="G84" s="65">
        <v>45608</v>
      </c>
      <c r="H84" s="62">
        <v>38500</v>
      </c>
      <c r="I84" s="62"/>
      <c r="J84" s="64" t="s">
        <v>166</v>
      </c>
    </row>
    <row r="85" spans="1:12" s="77" customFormat="1" ht="35.25" customHeight="1">
      <c r="A85" s="48">
        <v>67</v>
      </c>
      <c r="B85" s="137" t="s">
        <v>339</v>
      </c>
      <c r="C85" s="100" t="s">
        <v>338</v>
      </c>
      <c r="D85" s="112">
        <v>7329022201</v>
      </c>
      <c r="E85" s="137" t="s">
        <v>340</v>
      </c>
      <c r="F85" s="64" t="s">
        <v>341</v>
      </c>
      <c r="G85" s="65">
        <v>45608</v>
      </c>
      <c r="H85" s="62">
        <v>303840</v>
      </c>
      <c r="I85" s="62"/>
      <c r="J85" s="64" t="s">
        <v>166</v>
      </c>
    </row>
    <row r="86" spans="1:12" s="77" customFormat="1" ht="37.5" customHeight="1">
      <c r="A86" s="51">
        <v>68</v>
      </c>
      <c r="B86" s="137" t="s">
        <v>343</v>
      </c>
      <c r="C86" s="100" t="s">
        <v>344</v>
      </c>
      <c r="D86" s="179" t="s">
        <v>345</v>
      </c>
      <c r="E86" s="137" t="s">
        <v>346</v>
      </c>
      <c r="F86" s="64" t="s">
        <v>342</v>
      </c>
      <c r="G86" s="65">
        <v>45614</v>
      </c>
      <c r="H86" s="62">
        <v>44896.6</v>
      </c>
      <c r="I86" s="62"/>
      <c r="J86" s="64" t="s">
        <v>166</v>
      </c>
    </row>
    <row r="87" spans="1:12" s="77" customFormat="1" ht="39" customHeight="1">
      <c r="A87" s="48">
        <v>69</v>
      </c>
      <c r="B87" s="137" t="s">
        <v>381</v>
      </c>
      <c r="C87" s="100" t="s">
        <v>382</v>
      </c>
      <c r="D87" s="179" t="s">
        <v>383</v>
      </c>
      <c r="E87" s="137" t="s">
        <v>384</v>
      </c>
      <c r="F87" s="64" t="s">
        <v>380</v>
      </c>
      <c r="G87" s="65">
        <v>45618</v>
      </c>
      <c r="H87" s="62">
        <v>20549.849999999999</v>
      </c>
      <c r="I87" s="62"/>
      <c r="J87" s="64" t="s">
        <v>166</v>
      </c>
    </row>
    <row r="88" spans="1:12" s="77" customFormat="1" ht="39" customHeight="1">
      <c r="A88" s="51">
        <v>70</v>
      </c>
      <c r="B88" s="100" t="s">
        <v>308</v>
      </c>
      <c r="C88" s="100" t="s">
        <v>387</v>
      </c>
      <c r="D88" s="179" t="s">
        <v>386</v>
      </c>
      <c r="E88" s="137" t="s">
        <v>388</v>
      </c>
      <c r="F88" s="64" t="s">
        <v>385</v>
      </c>
      <c r="G88" s="65">
        <v>45618</v>
      </c>
      <c r="H88" s="62">
        <v>24866.04</v>
      </c>
      <c r="I88" s="62"/>
      <c r="J88" s="64" t="s">
        <v>166</v>
      </c>
    </row>
    <row r="89" spans="1:12" s="77" customFormat="1" ht="39" customHeight="1">
      <c r="A89" s="48">
        <v>71</v>
      </c>
      <c r="B89" s="137" t="s">
        <v>389</v>
      </c>
      <c r="C89" s="100" t="s">
        <v>373</v>
      </c>
      <c r="D89" s="170" t="s">
        <v>370</v>
      </c>
      <c r="E89" s="96" t="s">
        <v>371</v>
      </c>
      <c r="F89" s="64" t="s">
        <v>390</v>
      </c>
      <c r="G89" s="65">
        <v>45625</v>
      </c>
      <c r="H89" s="62">
        <v>136500</v>
      </c>
      <c r="I89" s="62"/>
      <c r="J89" s="64" t="s">
        <v>166</v>
      </c>
    </row>
    <row r="90" spans="1:12" s="77" customFormat="1" ht="39" customHeight="1">
      <c r="A90" s="51">
        <v>72</v>
      </c>
      <c r="B90" s="137" t="s">
        <v>393</v>
      </c>
      <c r="C90" s="100" t="s">
        <v>392</v>
      </c>
      <c r="D90" s="179" t="s">
        <v>394</v>
      </c>
      <c r="E90" s="137" t="s">
        <v>395</v>
      </c>
      <c r="F90" s="64" t="s">
        <v>391</v>
      </c>
      <c r="G90" s="65">
        <v>45630</v>
      </c>
      <c r="H90" s="62">
        <v>97588</v>
      </c>
      <c r="I90" s="62"/>
      <c r="J90" s="64" t="s">
        <v>166</v>
      </c>
    </row>
    <row r="91" spans="1:12" s="77" customFormat="1" ht="39" customHeight="1">
      <c r="A91" s="184">
        <v>73</v>
      </c>
      <c r="B91" s="194" t="s">
        <v>276</v>
      </c>
      <c r="C91" s="195" t="s">
        <v>66</v>
      </c>
      <c r="D91" s="196">
        <v>2361018059</v>
      </c>
      <c r="E91" s="197" t="s">
        <v>275</v>
      </c>
      <c r="F91" s="198" t="s">
        <v>396</v>
      </c>
      <c r="G91" s="199">
        <v>45625</v>
      </c>
      <c r="H91" s="188">
        <v>199138.69</v>
      </c>
      <c r="I91" s="188"/>
      <c r="J91" s="200" t="s">
        <v>416</v>
      </c>
    </row>
    <row r="92" spans="1:12" s="77" customFormat="1" ht="39" customHeight="1">
      <c r="A92" s="51">
        <v>74</v>
      </c>
      <c r="B92" s="137" t="s">
        <v>305</v>
      </c>
      <c r="C92" s="100" t="s">
        <v>365</v>
      </c>
      <c r="D92" s="170" t="s">
        <v>367</v>
      </c>
      <c r="E92" s="137" t="s">
        <v>368</v>
      </c>
      <c r="F92" s="64">
        <v>38</v>
      </c>
      <c r="G92" s="65">
        <v>45625</v>
      </c>
      <c r="H92" s="62">
        <v>37335</v>
      </c>
      <c r="I92" s="62"/>
      <c r="J92" s="51"/>
    </row>
    <row r="93" spans="1:12" s="77" customFormat="1" ht="39" customHeight="1">
      <c r="A93" s="48">
        <v>75</v>
      </c>
      <c r="B93" s="137" t="s">
        <v>398</v>
      </c>
      <c r="C93" s="66" t="s">
        <v>400</v>
      </c>
      <c r="D93" s="70">
        <v>2306031761</v>
      </c>
      <c r="E93" s="52" t="s">
        <v>401</v>
      </c>
      <c r="F93" s="64" t="s">
        <v>399</v>
      </c>
      <c r="G93" s="65">
        <v>45631</v>
      </c>
      <c r="H93" s="62">
        <v>30350</v>
      </c>
      <c r="I93" s="62"/>
      <c r="J93" s="51"/>
    </row>
    <row r="94" spans="1:12" s="77" customFormat="1" ht="39" customHeight="1">
      <c r="A94" s="201">
        <v>76</v>
      </c>
      <c r="B94" s="202" t="s">
        <v>276</v>
      </c>
      <c r="C94" s="203" t="s">
        <v>66</v>
      </c>
      <c r="D94" s="204">
        <v>2361018059</v>
      </c>
      <c r="E94" s="205" t="s">
        <v>275</v>
      </c>
      <c r="F94" s="206" t="s">
        <v>402</v>
      </c>
      <c r="G94" s="207">
        <v>45642</v>
      </c>
      <c r="H94" s="208">
        <v>107646.64</v>
      </c>
      <c r="I94" s="208"/>
      <c r="J94" s="209" t="s">
        <v>403</v>
      </c>
    </row>
    <row r="95" spans="1:12" s="77" customFormat="1" ht="39" customHeight="1">
      <c r="A95" s="51">
        <v>77</v>
      </c>
      <c r="B95" s="137" t="s">
        <v>404</v>
      </c>
      <c r="C95" s="66" t="s">
        <v>405</v>
      </c>
      <c r="D95" s="70">
        <v>235207830509</v>
      </c>
      <c r="E95" s="52" t="s">
        <v>287</v>
      </c>
      <c r="F95" s="64" t="s">
        <v>406</v>
      </c>
      <c r="G95" s="65">
        <v>45644</v>
      </c>
      <c r="H95" s="62">
        <v>30000</v>
      </c>
      <c r="I95" s="62"/>
      <c r="J95" s="51"/>
      <c r="L95" s="172">
        <f>H97-7235.87</f>
        <v>4908343.5799999991</v>
      </c>
    </row>
    <row r="96" spans="1:12" s="77" customFormat="1" ht="27" hidden="1" customHeight="1">
      <c r="A96" s="48">
        <v>78</v>
      </c>
      <c r="B96" s="67"/>
      <c r="C96" s="68"/>
      <c r="D96" s="71"/>
      <c r="E96" s="52"/>
      <c r="F96" s="64"/>
      <c r="G96" s="65"/>
      <c r="H96" s="62"/>
      <c r="I96" s="62"/>
      <c r="J96" s="85"/>
    </row>
    <row r="97" spans="1:12" s="126" customFormat="1" ht="28.5" customHeight="1">
      <c r="A97" s="122"/>
      <c r="B97" s="234" t="s">
        <v>10</v>
      </c>
      <c r="C97" s="235"/>
      <c r="D97" s="236"/>
      <c r="E97" s="123"/>
      <c r="F97" s="122"/>
      <c r="G97" s="122"/>
      <c r="H97" s="124">
        <f>SUM(H61:H95)</f>
        <v>4915579.4499999993</v>
      </c>
      <c r="I97" s="124">
        <f>SUM(I61:I76)</f>
        <v>15367.8</v>
      </c>
      <c r="J97" s="125"/>
      <c r="L97" s="127">
        <f>H30+H33+H42+H46+H47+H48+H52+H55+H65+H67+H69+H72+H75+H80+H84+H85+H86+H87+H88+H89+H90</f>
        <v>1757940.1900000002</v>
      </c>
    </row>
    <row r="98" spans="1:12" ht="24.4" customHeight="1">
      <c r="A98" s="237" t="s">
        <v>21</v>
      </c>
      <c r="B98" s="238"/>
      <c r="C98" s="238"/>
      <c r="D98" s="238"/>
      <c r="E98" s="238"/>
      <c r="F98" s="238"/>
      <c r="G98" s="239"/>
      <c r="H98" s="128">
        <f>H97+H59</f>
        <v>5886186.9399999995</v>
      </c>
      <c r="I98" s="128">
        <f>I97+I59</f>
        <v>15367.8</v>
      </c>
      <c r="J98" s="93"/>
    </row>
    <row r="99" spans="1:12">
      <c r="L99" s="84">
        <v>6127705.3600000003</v>
      </c>
    </row>
    <row r="100" spans="1:12">
      <c r="L100" s="83">
        <f>L99-H98</f>
        <v>241518.42000000086</v>
      </c>
    </row>
    <row r="101" spans="1:12" s="131" customFormat="1" ht="15.75">
      <c r="A101" s="129" t="s">
        <v>60</v>
      </c>
      <c r="B101" s="129"/>
      <c r="C101" s="130"/>
      <c r="D101" s="182"/>
      <c r="F101" s="250" t="s">
        <v>69</v>
      </c>
      <c r="G101" s="250"/>
      <c r="H101" s="250"/>
    </row>
    <row r="102" spans="1:12" s="132" customFormat="1" ht="11.25">
      <c r="D102" s="133" t="s">
        <v>50</v>
      </c>
      <c r="F102" s="242" t="s">
        <v>51</v>
      </c>
      <c r="G102" s="242"/>
      <c r="H102" s="242"/>
    </row>
    <row r="105" spans="1:12">
      <c r="A105" s="134" t="s">
        <v>61</v>
      </c>
      <c r="B105" s="135"/>
      <c r="D105" s="183"/>
      <c r="F105" s="251" t="s">
        <v>70</v>
      </c>
      <c r="G105" s="251"/>
      <c r="H105" s="251"/>
    </row>
    <row r="106" spans="1:12">
      <c r="D106" s="133" t="s">
        <v>50</v>
      </c>
      <c r="F106" s="242" t="s">
        <v>52</v>
      </c>
      <c r="G106" s="242"/>
      <c r="H106" s="242"/>
    </row>
  </sheetData>
  <mergeCells count="18">
    <mergeCell ref="E8:H8"/>
    <mergeCell ref="E1:H1"/>
    <mergeCell ref="E2:H2"/>
    <mergeCell ref="A5:H5"/>
    <mergeCell ref="A7:C7"/>
    <mergeCell ref="E7:H7"/>
    <mergeCell ref="F106:H106"/>
    <mergeCell ref="A10:C10"/>
    <mergeCell ref="E10:H10"/>
    <mergeCell ref="E11:H11"/>
    <mergeCell ref="A15:H15"/>
    <mergeCell ref="B59:D59"/>
    <mergeCell ref="A60:H60"/>
    <mergeCell ref="B97:D97"/>
    <mergeCell ref="A98:G98"/>
    <mergeCell ref="F101:H101"/>
    <mergeCell ref="F102:H102"/>
    <mergeCell ref="F105:H10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L46"/>
  <sheetViews>
    <sheetView tabSelected="1" topLeftCell="D33" workbookViewId="0">
      <selection activeCell="L36" sqref="L36"/>
    </sheetView>
  </sheetViews>
  <sheetFormatPr defaultColWidth="8.7109375" defaultRowHeight="12.75"/>
  <cols>
    <col min="1" max="2" width="8.7109375" style="3"/>
    <col min="3" max="3" width="23" style="3" customWidth="1"/>
    <col min="4" max="4" width="20.140625" style="3" customWidth="1"/>
    <col min="5" max="5" width="19" style="3" customWidth="1"/>
    <col min="6" max="6" width="31.28515625" style="3" customWidth="1"/>
    <col min="7" max="7" width="18.140625" style="3" customWidth="1"/>
    <col min="8" max="8" width="16.5703125" style="107" customWidth="1"/>
    <col min="9" max="9" width="16" style="3" customWidth="1"/>
    <col min="10" max="10" width="18" style="3" customWidth="1"/>
    <col min="11" max="11" width="17" style="3" customWidth="1"/>
    <col min="12" max="12" width="16.7109375" style="3" bestFit="1" customWidth="1"/>
    <col min="13" max="16384" width="8.7109375" style="3"/>
  </cols>
  <sheetData>
    <row r="1" spans="2:11">
      <c r="H1" s="252" t="s">
        <v>53</v>
      </c>
      <c r="I1" s="252"/>
      <c r="J1" s="252"/>
    </row>
    <row r="2" spans="2:11">
      <c r="H2" s="253" t="s">
        <v>67</v>
      </c>
      <c r="I2" s="252"/>
      <c r="J2" s="252"/>
    </row>
    <row r="4" spans="2:11">
      <c r="B4" s="254" t="s">
        <v>56</v>
      </c>
      <c r="C4" s="255"/>
      <c r="D4" s="255"/>
      <c r="E4" s="255"/>
      <c r="F4" s="255"/>
      <c r="G4" s="255"/>
      <c r="H4" s="255"/>
      <c r="I4" s="255"/>
      <c r="J4" s="255"/>
    </row>
    <row r="5" spans="2:11">
      <c r="B5" s="193"/>
      <c r="C5" s="193"/>
      <c r="D5" s="193"/>
      <c r="E5" s="193"/>
      <c r="F5" s="193"/>
      <c r="G5" s="193"/>
      <c r="H5" s="181"/>
      <c r="I5" s="193"/>
    </row>
    <row r="6" spans="2:11">
      <c r="B6" s="193"/>
      <c r="C6" s="193"/>
      <c r="D6" s="193"/>
      <c r="E6" s="193"/>
      <c r="F6" s="193"/>
      <c r="G6" s="193"/>
      <c r="H6" s="181"/>
      <c r="I6" s="193"/>
    </row>
    <row r="7" spans="2:11">
      <c r="B7" s="257" t="s">
        <v>2</v>
      </c>
      <c r="C7" s="257"/>
      <c r="D7" s="257"/>
      <c r="E7" s="6"/>
      <c r="F7" s="262" t="s">
        <v>97</v>
      </c>
      <c r="G7" s="262"/>
      <c r="H7" s="262"/>
      <c r="I7" s="262"/>
      <c r="J7" s="262"/>
    </row>
    <row r="8" spans="2:11">
      <c r="B8" s="4"/>
      <c r="C8" s="4"/>
      <c r="D8" s="4"/>
      <c r="F8" s="263" t="s">
        <v>4</v>
      </c>
      <c r="G8" s="263"/>
      <c r="H8" s="263"/>
      <c r="I8" s="263"/>
      <c r="J8" s="263"/>
    </row>
    <row r="9" spans="2:11">
      <c r="B9" s="193"/>
      <c r="C9" s="193"/>
      <c r="D9" s="193"/>
      <c r="E9" s="193"/>
      <c r="F9" s="193"/>
      <c r="G9" s="193"/>
      <c r="H9" s="181"/>
      <c r="I9" s="193"/>
    </row>
    <row r="10" spans="2:11">
      <c r="B10" s="257" t="s">
        <v>3</v>
      </c>
      <c r="C10" s="257"/>
      <c r="D10" s="257"/>
      <c r="E10" s="5"/>
      <c r="F10" s="262" t="s">
        <v>359</v>
      </c>
      <c r="G10" s="262"/>
      <c r="H10" s="262"/>
      <c r="I10" s="262"/>
      <c r="J10" s="262"/>
    </row>
    <row r="11" spans="2:11">
      <c r="B11" s="193"/>
      <c r="C11" s="193"/>
      <c r="D11" s="193"/>
      <c r="F11" s="264" t="s">
        <v>5</v>
      </c>
      <c r="G11" s="264"/>
      <c r="H11" s="264"/>
      <c r="I11" s="264"/>
      <c r="J11" s="264"/>
    </row>
    <row r="13" spans="2:11" ht="51">
      <c r="B13" s="1" t="s">
        <v>0</v>
      </c>
      <c r="C13" s="1" t="s">
        <v>11</v>
      </c>
      <c r="D13" s="1" t="s">
        <v>9</v>
      </c>
      <c r="E13" s="1" t="s">
        <v>7</v>
      </c>
      <c r="F13" s="1" t="s">
        <v>16</v>
      </c>
      <c r="G13" s="1" t="s">
        <v>12</v>
      </c>
      <c r="H13" s="73" t="s">
        <v>13</v>
      </c>
      <c r="I13" s="1" t="s">
        <v>14</v>
      </c>
      <c r="J13" s="1" t="s">
        <v>15</v>
      </c>
    </row>
    <row r="14" spans="2:11">
      <c r="B14" s="1">
        <v>1</v>
      </c>
      <c r="C14" s="1">
        <v>2</v>
      </c>
      <c r="D14" s="1">
        <v>3</v>
      </c>
      <c r="E14" s="1">
        <v>4</v>
      </c>
      <c r="F14" s="1">
        <v>5</v>
      </c>
      <c r="G14" s="1">
        <v>6</v>
      </c>
      <c r="H14" s="73">
        <v>7</v>
      </c>
      <c r="I14" s="1">
        <v>8</v>
      </c>
      <c r="J14" s="143">
        <v>9</v>
      </c>
    </row>
    <row r="15" spans="2:11" s="107" customFormat="1" ht="25.5">
      <c r="B15" s="73">
        <v>1</v>
      </c>
      <c r="C15" s="74" t="s">
        <v>104</v>
      </c>
      <c r="D15" s="73" t="s">
        <v>105</v>
      </c>
      <c r="E15" s="144">
        <v>2361018056</v>
      </c>
      <c r="F15" s="145" t="s">
        <v>106</v>
      </c>
      <c r="G15" s="73" t="s">
        <v>103</v>
      </c>
      <c r="H15" s="76">
        <v>12550495.029999999</v>
      </c>
      <c r="I15" s="76">
        <v>8364198.2199999997</v>
      </c>
      <c r="J15" s="91" t="s">
        <v>173</v>
      </c>
      <c r="K15" s="146"/>
    </row>
    <row r="16" spans="2:11" ht="38.25">
      <c r="B16" s="210">
        <v>2</v>
      </c>
      <c r="C16" s="211" t="s">
        <v>141</v>
      </c>
      <c r="D16" s="212" t="s">
        <v>139</v>
      </c>
      <c r="E16" s="210">
        <v>2308091759</v>
      </c>
      <c r="F16" s="213" t="s">
        <v>98</v>
      </c>
      <c r="G16" s="210" t="s">
        <v>140</v>
      </c>
      <c r="H16" s="214">
        <v>1378000</v>
      </c>
      <c r="I16" s="230">
        <v>1382859.48</v>
      </c>
      <c r="J16" s="149" t="s">
        <v>62</v>
      </c>
    </row>
    <row r="17" spans="2:12" ht="33.75" customHeight="1">
      <c r="B17" s="210">
        <v>3</v>
      </c>
      <c r="C17" s="211" t="s">
        <v>142</v>
      </c>
      <c r="D17" s="215" t="s">
        <v>144</v>
      </c>
      <c r="E17" s="216">
        <v>2310010637</v>
      </c>
      <c r="F17" s="217" t="s">
        <v>167</v>
      </c>
      <c r="G17" s="212" t="s">
        <v>143</v>
      </c>
      <c r="H17" s="218">
        <v>327509.61</v>
      </c>
      <c r="I17" s="231">
        <v>408659.88</v>
      </c>
      <c r="J17" s="149" t="s">
        <v>62</v>
      </c>
      <c r="L17" s="155">
        <f>H17+I18+I19</f>
        <v>1981555.62</v>
      </c>
    </row>
    <row r="18" spans="2:12" ht="36.75" customHeight="1">
      <c r="B18" s="210">
        <v>4</v>
      </c>
      <c r="C18" s="211" t="s">
        <v>147</v>
      </c>
      <c r="D18" s="220" t="s">
        <v>145</v>
      </c>
      <c r="E18" s="216">
        <v>2341015025</v>
      </c>
      <c r="F18" s="221" t="s">
        <v>100</v>
      </c>
      <c r="G18" s="212" t="s">
        <v>146</v>
      </c>
      <c r="H18" s="222">
        <v>57260.98</v>
      </c>
      <c r="I18" s="219">
        <v>53590.400000000001</v>
      </c>
      <c r="J18" s="149" t="s">
        <v>173</v>
      </c>
    </row>
    <row r="19" spans="2:12" s="107" customFormat="1" ht="32.25" customHeight="1">
      <c r="B19" s="210">
        <v>5</v>
      </c>
      <c r="C19" s="211" t="s">
        <v>148</v>
      </c>
      <c r="D19" s="210" t="s">
        <v>149</v>
      </c>
      <c r="E19" s="216">
        <v>78111207760</v>
      </c>
      <c r="F19" s="221" t="s">
        <v>99</v>
      </c>
      <c r="G19" s="210" t="s">
        <v>150</v>
      </c>
      <c r="H19" s="223">
        <v>1817445.58</v>
      </c>
      <c r="I19" s="223">
        <v>1600455.61</v>
      </c>
      <c r="J19" s="91" t="s">
        <v>173</v>
      </c>
      <c r="K19" s="158"/>
    </row>
    <row r="20" spans="2:12" ht="27.75" customHeight="1">
      <c r="B20" s="210">
        <v>6</v>
      </c>
      <c r="C20" s="211" t="s">
        <v>151</v>
      </c>
      <c r="D20" s="212" t="s">
        <v>152</v>
      </c>
      <c r="E20" s="210">
        <v>7715995942</v>
      </c>
      <c r="F20" s="213" t="s">
        <v>101</v>
      </c>
      <c r="G20" s="210" t="s">
        <v>153</v>
      </c>
      <c r="H20" s="214">
        <v>628721.5</v>
      </c>
      <c r="I20" s="214">
        <v>628721.5</v>
      </c>
      <c r="J20" s="91" t="s">
        <v>173</v>
      </c>
    </row>
    <row r="21" spans="2:12" ht="25.5">
      <c r="B21" s="210">
        <v>7</v>
      </c>
      <c r="C21" s="211" t="s">
        <v>154</v>
      </c>
      <c r="D21" s="212" t="s">
        <v>155</v>
      </c>
      <c r="E21" s="210">
        <v>7715995942</v>
      </c>
      <c r="F21" s="213" t="s">
        <v>101</v>
      </c>
      <c r="G21" s="210" t="s">
        <v>156</v>
      </c>
      <c r="H21" s="214">
        <v>8794.5</v>
      </c>
      <c r="I21" s="214">
        <v>8794.5</v>
      </c>
      <c r="J21" s="91" t="s">
        <v>173</v>
      </c>
    </row>
    <row r="22" spans="2:12" ht="25.5">
      <c r="B22" s="210">
        <v>8</v>
      </c>
      <c r="C22" s="211" t="s">
        <v>177</v>
      </c>
      <c r="D22" s="212" t="s">
        <v>174</v>
      </c>
      <c r="E22" s="210">
        <v>2310047193</v>
      </c>
      <c r="F22" s="213" t="s">
        <v>175</v>
      </c>
      <c r="G22" s="210" t="s">
        <v>176</v>
      </c>
      <c r="H22" s="214">
        <v>53505</v>
      </c>
      <c r="I22" s="214">
        <v>53505</v>
      </c>
      <c r="J22" s="91" t="s">
        <v>173</v>
      </c>
    </row>
    <row r="23" spans="2:12" ht="43.5" customHeight="1">
      <c r="B23" s="210">
        <v>9</v>
      </c>
      <c r="C23" s="211" t="s">
        <v>157</v>
      </c>
      <c r="D23" s="210" t="s">
        <v>158</v>
      </c>
      <c r="E23" s="210">
        <v>7729656731</v>
      </c>
      <c r="F23" s="213" t="s">
        <v>102</v>
      </c>
      <c r="G23" s="210" t="s">
        <v>159</v>
      </c>
      <c r="H23" s="214">
        <v>5604665.5499999998</v>
      </c>
      <c r="I23" s="214">
        <v>5604665.5499999998</v>
      </c>
      <c r="J23" s="91" t="s">
        <v>173</v>
      </c>
    </row>
    <row r="24" spans="2:12" ht="39" customHeight="1">
      <c r="B24" s="1">
        <v>10</v>
      </c>
      <c r="C24" s="147" t="s">
        <v>293</v>
      </c>
      <c r="D24" s="1" t="s">
        <v>284</v>
      </c>
      <c r="E24" s="144">
        <v>2361018056</v>
      </c>
      <c r="F24" s="145" t="s">
        <v>106</v>
      </c>
      <c r="G24" s="73" t="s">
        <v>283</v>
      </c>
      <c r="H24" s="101">
        <v>10495456.16</v>
      </c>
      <c r="I24" s="101"/>
      <c r="J24" s="149" t="s">
        <v>62</v>
      </c>
      <c r="L24" s="155">
        <f>H28+H27+H26+H25+H24+H15</f>
        <v>23263012.84</v>
      </c>
    </row>
    <row r="25" spans="2:12" ht="47.25" customHeight="1">
      <c r="B25" s="73">
        <v>11</v>
      </c>
      <c r="C25" s="47" t="s">
        <v>294</v>
      </c>
      <c r="D25" s="225" t="s">
        <v>277</v>
      </c>
      <c r="E25" s="225" t="s">
        <v>278</v>
      </c>
      <c r="F25" s="226" t="s">
        <v>279</v>
      </c>
      <c r="G25" s="225" t="s">
        <v>280</v>
      </c>
      <c r="H25" s="227">
        <v>8326.99</v>
      </c>
      <c r="I25" s="227">
        <v>8326.99</v>
      </c>
      <c r="J25" s="149" t="s">
        <v>173</v>
      </c>
    </row>
    <row r="26" spans="2:12" s="107" customFormat="1" ht="52.5" customHeight="1">
      <c r="B26" s="1">
        <v>12</v>
      </c>
      <c r="C26" s="74" t="s">
        <v>295</v>
      </c>
      <c r="D26" s="225" t="s">
        <v>281</v>
      </c>
      <c r="E26" s="225" t="s">
        <v>278</v>
      </c>
      <c r="F26" s="226" t="s">
        <v>279</v>
      </c>
      <c r="G26" s="225" t="s">
        <v>282</v>
      </c>
      <c r="H26" s="228">
        <v>29616.75</v>
      </c>
      <c r="I26" s="228">
        <v>29616.75</v>
      </c>
      <c r="J26" s="149" t="s">
        <v>173</v>
      </c>
    </row>
    <row r="27" spans="2:12" s="107" customFormat="1" ht="60.75" customHeight="1">
      <c r="B27" s="73">
        <v>13</v>
      </c>
      <c r="C27" s="74" t="s">
        <v>296</v>
      </c>
      <c r="D27" s="73" t="s">
        <v>285</v>
      </c>
      <c r="E27" s="73" t="s">
        <v>286</v>
      </c>
      <c r="F27" s="136" t="s">
        <v>287</v>
      </c>
      <c r="G27" s="73" t="s">
        <v>288</v>
      </c>
      <c r="H27" s="76">
        <v>28667.91</v>
      </c>
      <c r="I27" s="228">
        <v>28667.91</v>
      </c>
      <c r="J27" s="149" t="s">
        <v>173</v>
      </c>
    </row>
    <row r="28" spans="2:12" s="107" customFormat="1" ht="48.75" customHeight="1">
      <c r="B28" s="1">
        <v>14</v>
      </c>
      <c r="C28" s="74" t="s">
        <v>297</v>
      </c>
      <c r="D28" s="225" t="s">
        <v>291</v>
      </c>
      <c r="E28" s="225" t="s">
        <v>289</v>
      </c>
      <c r="F28" s="226" t="s">
        <v>290</v>
      </c>
      <c r="G28" s="225" t="s">
        <v>292</v>
      </c>
      <c r="H28" s="228">
        <v>150450</v>
      </c>
      <c r="I28" s="228">
        <v>150450</v>
      </c>
      <c r="J28" s="149" t="s">
        <v>173</v>
      </c>
    </row>
    <row r="29" spans="2:12" s="107" customFormat="1" ht="48.75" customHeight="1">
      <c r="B29" s="73">
        <v>15</v>
      </c>
      <c r="C29" s="166" t="s">
        <v>349</v>
      </c>
      <c r="D29" s="225" t="s">
        <v>350</v>
      </c>
      <c r="E29" s="229" t="s">
        <v>351</v>
      </c>
      <c r="F29" s="226" t="s">
        <v>352</v>
      </c>
      <c r="G29" s="225" t="s">
        <v>353</v>
      </c>
      <c r="H29" s="228">
        <v>61642.65</v>
      </c>
      <c r="I29" s="228">
        <v>61642.65</v>
      </c>
      <c r="J29" s="149" t="s">
        <v>173</v>
      </c>
    </row>
    <row r="30" spans="2:12" s="107" customFormat="1" ht="56.25" customHeight="1">
      <c r="B30" s="73">
        <v>16</v>
      </c>
      <c r="C30" s="166" t="s">
        <v>355</v>
      </c>
      <c r="D30" s="225" t="s">
        <v>356</v>
      </c>
      <c r="E30" s="229">
        <v>2312113155</v>
      </c>
      <c r="F30" s="226" t="s">
        <v>357</v>
      </c>
      <c r="G30" s="225" t="s">
        <v>358</v>
      </c>
      <c r="H30" s="228">
        <v>1698581.1</v>
      </c>
      <c r="I30" s="228">
        <v>1733161.64</v>
      </c>
      <c r="J30" s="149" t="s">
        <v>173</v>
      </c>
    </row>
    <row r="31" spans="2:12" s="107" customFormat="1" ht="33" customHeight="1">
      <c r="B31" s="210">
        <v>17</v>
      </c>
      <c r="C31" s="211" t="s">
        <v>354</v>
      </c>
      <c r="D31" s="210" t="s">
        <v>347</v>
      </c>
      <c r="E31" s="216">
        <v>78111207760</v>
      </c>
      <c r="F31" s="224" t="s">
        <v>99</v>
      </c>
      <c r="G31" s="210" t="s">
        <v>348</v>
      </c>
      <c r="H31" s="223">
        <v>1404784.59</v>
      </c>
      <c r="I31" s="232">
        <v>1023534.14</v>
      </c>
      <c r="J31" s="149" t="s">
        <v>62</v>
      </c>
    </row>
    <row r="32" spans="2:12" s="107" customFormat="1" ht="33" customHeight="1">
      <c r="B32" s="73">
        <v>18</v>
      </c>
      <c r="C32" s="147" t="s">
        <v>407</v>
      </c>
      <c r="D32" s="148" t="s">
        <v>408</v>
      </c>
      <c r="E32" s="73">
        <v>2308091759</v>
      </c>
      <c r="F32" s="145" t="s">
        <v>98</v>
      </c>
      <c r="G32" s="73" t="s">
        <v>412</v>
      </c>
      <c r="H32" s="76">
        <v>1749600</v>
      </c>
      <c r="I32" s="76"/>
      <c r="J32" s="149" t="s">
        <v>62</v>
      </c>
      <c r="K32" s="146">
        <f>I15+H24+I25+I26+I27+I28+I29+I30</f>
        <v>20871520.319999997</v>
      </c>
    </row>
    <row r="33" spans="2:12" s="107" customFormat="1" ht="25.5">
      <c r="B33" s="1">
        <v>19</v>
      </c>
      <c r="C33" s="147" t="s">
        <v>409</v>
      </c>
      <c r="D33" s="150" t="s">
        <v>410</v>
      </c>
      <c r="E33" s="151">
        <v>2310010637</v>
      </c>
      <c r="F33" s="152" t="s">
        <v>167</v>
      </c>
      <c r="G33" s="148" t="s">
        <v>411</v>
      </c>
      <c r="H33" s="76">
        <v>231792.4</v>
      </c>
      <c r="I33" s="76"/>
      <c r="J33" s="149" t="s">
        <v>62</v>
      </c>
      <c r="K33" s="146">
        <f>H15+H24+H25+H26+H27+H28+H29+H30</f>
        <v>25023236.589999996</v>
      </c>
    </row>
    <row r="34" spans="2:12" s="107" customFormat="1" ht="25.5">
      <c r="B34" s="73">
        <v>20</v>
      </c>
      <c r="C34" s="74" t="s">
        <v>413</v>
      </c>
      <c r="D34" s="73" t="s">
        <v>414</v>
      </c>
      <c r="E34" s="151">
        <v>78111207760</v>
      </c>
      <c r="F34" s="167" t="s">
        <v>99</v>
      </c>
      <c r="G34" s="73" t="s">
        <v>415</v>
      </c>
      <c r="H34" s="76">
        <v>2256263.0099999998</v>
      </c>
      <c r="I34" s="76"/>
      <c r="J34" s="149" t="s">
        <v>62</v>
      </c>
      <c r="K34" s="146">
        <f>I34+I26+I25+I23+I21+I20+I18+I17+I16</f>
        <v>8125235.0500000007</v>
      </c>
    </row>
    <row r="35" spans="2:12" s="161" customFormat="1">
      <c r="B35" s="7"/>
      <c r="C35" s="259" t="s">
        <v>10</v>
      </c>
      <c r="D35" s="260"/>
      <c r="E35" s="261"/>
      <c r="F35" s="7"/>
      <c r="G35" s="7"/>
      <c r="H35" s="102">
        <f>SUM(H15:H34)</f>
        <v>40541579.309999995</v>
      </c>
      <c r="I35" s="102">
        <f>SUM(I15:I34)</f>
        <v>21140850.219999999</v>
      </c>
      <c r="J35" s="159"/>
      <c r="K35" s="160">
        <f>K19-K15</f>
        <v>0</v>
      </c>
    </row>
    <row r="36" spans="2:12">
      <c r="H36" s="146">
        <f>H16+H17+H18+H19+H20+H21+H22+H23+H31</f>
        <v>11280687.309999999</v>
      </c>
      <c r="I36" s="155">
        <f>I16+I17+I18+I19+I20+I21+I22+I23+I31</f>
        <v>10764786.060000001</v>
      </c>
      <c r="J36" s="155">
        <f>I25+I26+I27+I28+I29+I30</f>
        <v>2011865.94</v>
      </c>
      <c r="K36" s="155">
        <f>J36-I27</f>
        <v>1983198.03</v>
      </c>
      <c r="L36" s="155">
        <f>K36+60000</f>
        <v>2043198.03</v>
      </c>
    </row>
    <row r="37" spans="2:12">
      <c r="J37" s="155">
        <f>I25+I26+I27+I28+I29+I30</f>
        <v>2011865.94</v>
      </c>
      <c r="K37" s="233">
        <v>79888.59</v>
      </c>
    </row>
    <row r="38" spans="2:12">
      <c r="B38" s="258" t="s">
        <v>17</v>
      </c>
      <c r="C38" s="258"/>
      <c r="D38" s="258"/>
      <c r="E38" s="258"/>
      <c r="F38" s="258"/>
      <c r="G38" s="258"/>
      <c r="H38" s="258"/>
      <c r="I38" s="258"/>
      <c r="J38" s="258"/>
      <c r="K38" s="233">
        <v>465736.68</v>
      </c>
    </row>
    <row r="39" spans="2:12">
      <c r="K39" s="233">
        <v>54997.38</v>
      </c>
    </row>
    <row r="40" spans="2:12">
      <c r="K40" s="160">
        <f>SUM(K37:K39)</f>
        <v>600622.65</v>
      </c>
    </row>
    <row r="41" spans="2:12">
      <c r="B41" s="162" t="s">
        <v>60</v>
      </c>
      <c r="C41" s="162"/>
      <c r="D41" s="5"/>
      <c r="F41" s="163"/>
      <c r="I41" s="262" t="s">
        <v>69</v>
      </c>
      <c r="J41" s="262"/>
      <c r="K41" s="155">
        <f>I36-K40</f>
        <v>10164163.41</v>
      </c>
    </row>
    <row r="42" spans="2:12">
      <c r="F42" s="192" t="s">
        <v>50</v>
      </c>
      <c r="I42" s="256" t="s">
        <v>51</v>
      </c>
      <c r="J42" s="256"/>
    </row>
    <row r="45" spans="2:12">
      <c r="B45" s="162" t="s">
        <v>61</v>
      </c>
      <c r="C45" s="163"/>
      <c r="F45" s="163"/>
      <c r="I45" s="262" t="s">
        <v>70</v>
      </c>
      <c r="J45" s="262"/>
    </row>
    <row r="46" spans="2:12">
      <c r="F46" s="192" t="s">
        <v>50</v>
      </c>
      <c r="I46" s="256" t="s">
        <v>52</v>
      </c>
      <c r="J46" s="256"/>
    </row>
  </sheetData>
  <mergeCells count="15">
    <mergeCell ref="I42:J42"/>
    <mergeCell ref="I45:J45"/>
    <mergeCell ref="I46:J46"/>
    <mergeCell ref="B10:D10"/>
    <mergeCell ref="F10:J10"/>
    <mergeCell ref="F11:J11"/>
    <mergeCell ref="C35:E35"/>
    <mergeCell ref="B38:J38"/>
    <mergeCell ref="I41:J41"/>
    <mergeCell ref="F8:J8"/>
    <mergeCell ref="H1:J1"/>
    <mergeCell ref="H2:J2"/>
    <mergeCell ref="B4:J4"/>
    <mergeCell ref="B7:D7"/>
    <mergeCell ref="F7:J7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Реестр РИССЗ</vt:lpstr>
      <vt:lpstr>Реестр аукионов, монопол</vt:lpstr>
      <vt:lpstr>Совокупный объем закупок</vt:lpstr>
      <vt:lpstr>Лист1</vt:lpstr>
      <vt:lpstr>Лист2</vt:lpstr>
      <vt:lpstr>'Реестр аукионов, монопол'!Область_печати</vt:lpstr>
      <vt:lpstr>'Реестр РИССЗ'!Область_печати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2025-03-26T12:26:44Z</dcterms:modified>
</cp:coreProperties>
</file>